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095" windowHeight="9330" tabRatio="758" activeTab="0"/>
  </bookViews>
  <sheets>
    <sheet name="1pop,1num, larg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<sst xmlns="http://schemas.openxmlformats.org/spreadsheetml/2006/main" count="23" uniqueCount="20">
  <si>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Confidence Interval</t>
  </si>
  <si>
    <t xml:space="preserve">n = </t>
  </si>
  <si>
    <t xml:space="preserve">c = </t>
  </si>
  <si>
    <t>Null hypothesis:</t>
  </si>
  <si>
    <t>p-value</t>
  </si>
  <si>
    <t>or</t>
  </si>
  <si>
    <t>If 1-tailed:</t>
  </si>
  <si>
    <t>If 2-tailed:</t>
  </si>
  <si>
    <t>and</t>
  </si>
  <si>
    <t>Hypothesis Test</t>
  </si>
  <si>
    <t xml:space="preserve"> &lt;-- Enter n here</t>
  </si>
  <si>
    <t xml:space="preserve"> &lt;-- Enter hypothesized value      here</t>
  </si>
  <si>
    <t xml:space="preserve"> &lt;-- Enter      here</t>
  </si>
  <si>
    <t>Context:  1 population, 1 numerical variable, large sample case</t>
  </si>
  <si>
    <t>Cut-off value(s):</t>
  </si>
  <si>
    <t>Test statistic</t>
  </si>
  <si>
    <t xml:space="preserve">  1 in</t>
  </si>
  <si>
    <t xml:space="preserve"> &lt;-- Enter confidence level here.  (Example:  ".95")</t>
  </si>
  <si>
    <t xml:space="preserve"> &lt;-- Enter significance level alpha here.  (Example: ".05")</t>
  </si>
  <si>
    <t>Created for the Laney College Math Department by William Lepowsky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</si>
</sst>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65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1.png" /><Relationship Id="rId13" Type="http://schemas.openxmlformats.org/officeDocument/2006/relationships/image" Target="../media/image15.png" /><Relationship Id="rId14" Type="http://schemas.openxmlformats.org/officeDocument/2006/relationships/image" Target="../media/image14.png" /><Relationship Id="rId15" Type="http://schemas.openxmlformats.org/officeDocument/2006/relationships/image" Target="../media/image16.png" /><Relationship Id="rId1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15</xdr:row>
      <xdr:rowOff>0</xdr:rowOff>
    </xdr:from>
    <xdr:to>
      <xdr:col>3</xdr:col>
      <xdr:colOff>571500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" y="26765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13</xdr:row>
      <xdr:rowOff>9525</xdr:rowOff>
    </xdr:from>
    <xdr:to>
      <xdr:col>10</xdr:col>
      <xdr:colOff>552450</xdr:colOff>
      <xdr:row>13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53125" y="233362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12</xdr:row>
      <xdr:rowOff>0</xdr:rowOff>
    </xdr:from>
    <xdr:to>
      <xdr:col>2</xdr:col>
      <xdr:colOff>304800</xdr:colOff>
      <xdr:row>12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2143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9525</xdr:rowOff>
    </xdr:from>
    <xdr:to>
      <xdr:col>1</xdr:col>
      <xdr:colOff>581025</xdr:colOff>
      <xdr:row>4</xdr:row>
      <xdr:rowOff>171450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429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</xdr:row>
      <xdr:rowOff>9525</xdr:rowOff>
    </xdr:from>
    <xdr:to>
      <xdr:col>4</xdr:col>
      <xdr:colOff>114300</xdr:colOff>
      <xdr:row>4</xdr:row>
      <xdr:rowOff>171450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742950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</xdr:row>
      <xdr:rowOff>171450</xdr:rowOff>
    </xdr:from>
    <xdr:to>
      <xdr:col>1</xdr:col>
      <xdr:colOff>600075</xdr:colOff>
      <xdr:row>6</xdr:row>
      <xdr:rowOff>152400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1050" y="10858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142875</xdr:colOff>
      <xdr:row>6</xdr:row>
      <xdr:rowOff>161925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1095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15</xdr:row>
      <xdr:rowOff>104775</xdr:rowOff>
    </xdr:from>
    <xdr:to>
      <xdr:col>2</xdr:col>
      <xdr:colOff>400050</xdr:colOff>
      <xdr:row>17</xdr:row>
      <xdr:rowOff>85725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27813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18</xdr:row>
      <xdr:rowOff>95250</xdr:rowOff>
    </xdr:from>
    <xdr:to>
      <xdr:col>4</xdr:col>
      <xdr:colOff>533400</xdr:colOff>
      <xdr:row>20</xdr:row>
      <xdr:rowOff>85725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5075" y="325755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22</xdr:row>
      <xdr:rowOff>0</xdr:rowOff>
    </xdr:from>
    <xdr:to>
      <xdr:col>2</xdr:col>
      <xdr:colOff>581025</xdr:colOff>
      <xdr:row>23</xdr:row>
      <xdr:rowOff>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3950" y="3810000"/>
          <a:ext cx="552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24</xdr:row>
      <xdr:rowOff>9525</xdr:rowOff>
    </xdr:from>
    <xdr:to>
      <xdr:col>2</xdr:col>
      <xdr:colOff>590550</xdr:colOff>
      <xdr:row>25</xdr:row>
      <xdr:rowOff>9525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143375"/>
          <a:ext cx="552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9</xdr:row>
      <xdr:rowOff>0</xdr:rowOff>
    </xdr:from>
    <xdr:to>
      <xdr:col>12</xdr:col>
      <xdr:colOff>352425</xdr:colOff>
      <xdr:row>9</xdr:row>
      <xdr:rowOff>161925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34175" y="160972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142875</xdr:colOff>
      <xdr:row>11</xdr:row>
      <xdr:rowOff>161925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19621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11</xdr:row>
      <xdr:rowOff>9525</xdr:rowOff>
    </xdr:from>
    <xdr:to>
      <xdr:col>10</xdr:col>
      <xdr:colOff>552450</xdr:colOff>
      <xdr:row>11</xdr:row>
      <xdr:rowOff>171450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24550" y="19716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19</xdr:row>
      <xdr:rowOff>0</xdr:rowOff>
    </xdr:from>
    <xdr:to>
      <xdr:col>14</xdr:col>
      <xdr:colOff>428625</xdr:colOff>
      <xdr:row>20</xdr:row>
      <xdr:rowOff>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15275" y="332422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542925</xdr:colOff>
      <xdr:row>20</xdr:row>
      <xdr:rowOff>104775</xdr:rowOff>
    </xdr:from>
    <xdr:to>
      <xdr:col>14</xdr:col>
      <xdr:colOff>276225</xdr:colOff>
      <xdr:row>22</xdr:row>
      <xdr:rowOff>95250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29575" y="35909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RowColHeaders="0" tabSelected="1" workbookViewId="0" topLeftCell="A1">
      <selection activeCell="G29" sqref="G29"/>
    </sheetView>
  </sheetViews>
  <sheetFormatPr defaultColWidth="9.140625" defaultRowHeight="12.75"/>
  <cols>
    <col min="1" max="1" width="6.7109375" style="0" customWidth="1"/>
    <col min="2" max="2" width="9.7109375" style="0" customWidth="1"/>
    <col min="10" max="10" width="4.421875" style="0" customWidth="1"/>
  </cols>
  <sheetData>
    <row r="1" spans="1:13" s="19" customFormat="1" ht="15.75">
      <c r="A1" s="18" t="s">
        <v>13</v>
      </c>
      <c r="H1"/>
      <c r="M1" s="37" t="s">
        <v>19</v>
      </c>
    </row>
    <row r="2" ht="13.5" thickBot="1"/>
    <row r="3" spans="2:9" ht="14.25" thickBot="1" thickTop="1">
      <c r="B3" s="4" t="s">
        <v>1</v>
      </c>
      <c r="C3" s="23">
        <v>300</v>
      </c>
      <c r="D3" s="10" t="s">
        <v>10</v>
      </c>
      <c r="G3" s="4"/>
      <c r="H3" s="28"/>
      <c r="I3" s="10"/>
    </row>
    <row r="4" spans="2:8" ht="14.25" thickBot="1" thickTop="1">
      <c r="B4" s="4"/>
      <c r="C4" s="5"/>
      <c r="G4" s="4"/>
      <c r="H4" s="17"/>
    </row>
    <row r="5" spans="2:9" ht="14.25" thickBot="1" thickTop="1">
      <c r="B5" s="4"/>
      <c r="C5" s="30">
        <v>16.2</v>
      </c>
      <c r="D5" s="10" t="s">
        <v>12</v>
      </c>
      <c r="G5" s="4"/>
      <c r="H5" s="28"/>
      <c r="I5" s="10"/>
    </row>
    <row r="6" spans="1:8" ht="14.25" thickBot="1" thickTop="1">
      <c r="A6" s="4"/>
      <c r="B6" s="5"/>
      <c r="C6" s="10"/>
      <c r="F6" s="4"/>
      <c r="H6" s="10"/>
    </row>
    <row r="7" spans="2:9" ht="14.25" thickBot="1" thickTop="1">
      <c r="B7" s="21"/>
      <c r="C7" s="23">
        <v>6.3</v>
      </c>
      <c r="D7" s="10" t="s">
        <v>12</v>
      </c>
      <c r="F7" s="13"/>
      <c r="G7" s="21"/>
      <c r="H7" s="12"/>
      <c r="I7" s="8"/>
    </row>
    <row r="8" ht="13.5" thickTop="1"/>
    <row r="9" spans="1:10" ht="12.75">
      <c r="A9" s="1" t="s">
        <v>0</v>
      </c>
      <c r="I9" s="29"/>
      <c r="J9" s="17" t="s">
        <v>9</v>
      </c>
    </row>
    <row r="10" spans="2:13" ht="13.5" thickBot="1">
      <c r="B10" s="1"/>
      <c r="I10" s="29"/>
      <c r="J10" s="17"/>
      <c r="K10" s="43" t="s">
        <v>3</v>
      </c>
      <c r="L10" s="38"/>
      <c r="M10" s="38"/>
    </row>
    <row r="11" spans="1:13" ht="14.25" thickBot="1" thickTop="1">
      <c r="A11" s="4" t="s">
        <v>2</v>
      </c>
      <c r="B11" s="24">
        <v>0.95</v>
      </c>
      <c r="C11" s="10" t="s">
        <v>17</v>
      </c>
      <c r="F11" s="1"/>
      <c r="I11" s="29"/>
      <c r="J11" s="17"/>
      <c r="K11" s="20"/>
      <c r="L11" s="15"/>
      <c r="M11" s="15"/>
    </row>
    <row r="12" spans="1:13" ht="14.25" thickBot="1" thickTop="1">
      <c r="A12" s="4"/>
      <c r="B12" s="25"/>
      <c r="C12" s="10"/>
      <c r="F12" s="1"/>
      <c r="I12" s="29"/>
      <c r="J12" s="17"/>
      <c r="K12" s="20"/>
      <c r="L12" s="30">
        <v>15</v>
      </c>
      <c r="M12" s="10" t="s">
        <v>11</v>
      </c>
    </row>
    <row r="13" spans="2:13" ht="14.25" thickBot="1" thickTop="1">
      <c r="B13" s="2">
        <f>-ROUND(NORMSINV((1-B11)/2),3)</f>
        <v>1.96</v>
      </c>
      <c r="C13" t="str">
        <f>" =       = positive z cut-off-value"</f>
        <v> =       = positive z cut-off-value</v>
      </c>
      <c r="I13" s="29"/>
      <c r="J13" s="17"/>
      <c r="K13" s="20"/>
      <c r="L13" s="15"/>
      <c r="M13" s="15"/>
    </row>
    <row r="14" spans="2:13" ht="14.25" thickBot="1" thickTop="1">
      <c r="B14" s="2">
        <f>-B13</f>
        <v>-1.96</v>
      </c>
      <c r="C14" t="str">
        <f>" = negative z cut-off value"</f>
        <v> = negative z cut-off value</v>
      </c>
      <c r="F14" s="2"/>
      <c r="I14" s="29"/>
      <c r="J14" s="34"/>
      <c r="K14" s="4"/>
      <c r="L14" s="24">
        <v>0.05</v>
      </c>
      <c r="M14" s="10" t="s">
        <v>18</v>
      </c>
    </row>
    <row r="15" spans="6:13" ht="13.5" thickTop="1">
      <c r="F15" s="1"/>
      <c r="I15" s="29"/>
      <c r="J15" s="34"/>
      <c r="K15" s="4"/>
      <c r="L15" s="25"/>
      <c r="M15" s="10"/>
    </row>
    <row r="16" spans="2:16" ht="12.75">
      <c r="B16" s="41">
        <f>ROUND(C7/SQRT(C3),4)</f>
        <v>0.3637</v>
      </c>
      <c r="C16" s="42"/>
      <c r="I16" s="29"/>
      <c r="J16" s="34"/>
      <c r="L16" s="26" t="s">
        <v>14</v>
      </c>
      <c r="M16" s="4" t="s">
        <v>6</v>
      </c>
      <c r="N16" s="27">
        <f>-ROUND(NORMSINV(L14),3)</f>
        <v>1.645</v>
      </c>
      <c r="O16" s="6" t="s">
        <v>5</v>
      </c>
      <c r="P16" s="27">
        <f>-N16</f>
        <v>-1.645</v>
      </c>
    </row>
    <row r="17" spans="2:16" ht="12.75">
      <c r="B17" s="41"/>
      <c r="C17" s="42"/>
      <c r="I17" s="29"/>
      <c r="J17" s="34"/>
      <c r="K17" s="1"/>
      <c r="M17" s="4" t="s">
        <v>7</v>
      </c>
      <c r="N17" s="27">
        <f>ROUND(NORMSINV(L14/2),3)</f>
        <v>-1.96</v>
      </c>
      <c r="O17" s="6" t="s">
        <v>8</v>
      </c>
      <c r="P17" s="27">
        <f>-N17</f>
        <v>1.96</v>
      </c>
    </row>
    <row r="18" spans="2:16" ht="12.75">
      <c r="B18" s="41"/>
      <c r="C18" s="42"/>
      <c r="D18" s="14"/>
      <c r="I18" s="29"/>
      <c r="J18" s="34"/>
      <c r="K18" s="1"/>
      <c r="M18" s="4"/>
      <c r="N18" s="27"/>
      <c r="O18" s="6"/>
      <c r="P18" s="27"/>
    </row>
    <row r="19" spans="2:11" ht="12.75">
      <c r="B19" s="44">
        <f>ROUND(B13*B16,4)</f>
        <v>0.7129</v>
      </c>
      <c r="C19" s="42" t="str">
        <f>" = E = margin of error ="</f>
        <v> = E = margin of error =</v>
      </c>
      <c r="D19" s="38"/>
      <c r="E19" s="38"/>
      <c r="F19" s="15"/>
      <c r="G19" s="15"/>
      <c r="I19" s="29"/>
      <c r="J19" s="34"/>
      <c r="K19" s="1" t="s">
        <v>15</v>
      </c>
    </row>
    <row r="20" spans="2:12" ht="12.75">
      <c r="B20" s="44"/>
      <c r="C20" s="38"/>
      <c r="D20" s="38"/>
      <c r="E20" s="38"/>
      <c r="F20" s="15"/>
      <c r="I20" s="29"/>
      <c r="J20" s="34"/>
      <c r="K20" s="32">
        <f>C5-L12</f>
        <v>1.1999999999999993</v>
      </c>
      <c r="L20" t="str">
        <f>" = numerator of test statistic"</f>
        <v> = numerator of test statistic</v>
      </c>
    </row>
    <row r="21" spans="2:18" ht="12.75">
      <c r="B21" s="44"/>
      <c r="C21" s="38"/>
      <c r="D21" s="38"/>
      <c r="E21" s="38"/>
      <c r="F21" s="15"/>
      <c r="I21" s="29"/>
      <c r="J21" s="34"/>
      <c r="K21" s="41">
        <f>C7/SQRT(C3)</f>
        <v>0.3637306695894642</v>
      </c>
      <c r="L21" s="42" t="str">
        <f>" = denominator of test statistic"</f>
        <v> = denominator of test statistic</v>
      </c>
      <c r="M21" s="42"/>
      <c r="N21" s="42"/>
      <c r="O21" s="42"/>
      <c r="P21" s="15"/>
      <c r="Q21" s="15"/>
      <c r="R21" s="15"/>
    </row>
    <row r="22" spans="2:19" ht="12.75">
      <c r="B22" s="16"/>
      <c r="I22" s="29"/>
      <c r="J22" s="34"/>
      <c r="K22" s="42"/>
      <c r="L22" s="42"/>
      <c r="M22" s="42"/>
      <c r="N22" s="42"/>
      <c r="O22" s="42"/>
      <c r="P22" s="15"/>
      <c r="Q22" s="15"/>
      <c r="R22" s="15"/>
      <c r="S22" s="11"/>
    </row>
    <row r="23" spans="1:18" ht="12.75">
      <c r="A23" s="14"/>
      <c r="B23" s="31">
        <f>C5-B19</f>
        <v>15.4871</v>
      </c>
      <c r="C23" s="14"/>
      <c r="D23" s="14" t="str">
        <f>"= lower bound of confidence interval"</f>
        <v>= lower bound of confidence interval</v>
      </c>
      <c r="F23" s="14"/>
      <c r="G23" s="14"/>
      <c r="H23" s="14"/>
      <c r="I23" s="29"/>
      <c r="J23" s="34"/>
      <c r="K23" s="42"/>
      <c r="L23" s="42"/>
      <c r="M23" s="42"/>
      <c r="N23" s="42"/>
      <c r="O23" s="42"/>
      <c r="P23" s="15"/>
      <c r="Q23" s="15"/>
      <c r="R23" s="15"/>
    </row>
    <row r="24" spans="1:17" ht="12.75">
      <c r="A24" s="14"/>
      <c r="B24" s="31"/>
      <c r="C24" s="14"/>
      <c r="D24" s="14"/>
      <c r="F24" s="14"/>
      <c r="G24" s="14"/>
      <c r="H24" s="14"/>
      <c r="I24" s="36"/>
      <c r="J24" s="34"/>
      <c r="K24" s="22">
        <f>K20/K21</f>
        <v>3.2991443953692885</v>
      </c>
      <c r="L24" t="str">
        <f>" = z = actual value of test statistic"</f>
        <v> = z = actual value of test statistic</v>
      </c>
      <c r="Q24" s="11"/>
    </row>
    <row r="25" spans="1:19" s="14" customFormat="1" ht="12.75">
      <c r="A25"/>
      <c r="B25" s="31">
        <f>C5+B19</f>
        <v>16.9129</v>
      </c>
      <c r="C25" s="15"/>
      <c r="D25" s="14" t="str">
        <f>"= upper bound of confidence interval"</f>
        <v>= upper bound of confidence interval</v>
      </c>
      <c r="I25" s="36"/>
      <c r="J25" s="34"/>
      <c r="K25"/>
      <c r="L25"/>
      <c r="M25"/>
      <c r="N25"/>
      <c r="O25"/>
      <c r="P25" s="11"/>
      <c r="Q25"/>
      <c r="R25" s="11"/>
      <c r="S25"/>
    </row>
    <row r="26" spans="1:19" s="14" customFormat="1" ht="12.75">
      <c r="A26"/>
      <c r="B26"/>
      <c r="C26"/>
      <c r="D26"/>
      <c r="E26"/>
      <c r="F26"/>
      <c r="G26"/>
      <c r="H26"/>
      <c r="I26" s="29"/>
      <c r="J26" s="34"/>
      <c r="K26" s="1" t="s">
        <v>4</v>
      </c>
      <c r="L26" s="11"/>
      <c r="M26" s="11"/>
      <c r="N26" s="11"/>
      <c r="O26" s="11"/>
      <c r="P26"/>
      <c r="Q26"/>
      <c r="R26"/>
      <c r="S26"/>
    </row>
    <row r="27" spans="1:21" ht="12.75">
      <c r="A27" s="1"/>
      <c r="I27" s="29"/>
      <c r="J27" s="34"/>
      <c r="N27" s="4" t="str">
        <f>"p-value if this is a 1-tailed test -- lower tail ="</f>
        <v>p-value if this is a 1-tailed test -- lower tail =</v>
      </c>
      <c r="O27" s="8">
        <f>NORMSDIST(K24)</f>
        <v>0.9995150999371892</v>
      </c>
      <c r="P27" s="6" t="str">
        <f>"="</f>
        <v>=</v>
      </c>
      <c r="Q27" s="33" t="s">
        <v>16</v>
      </c>
      <c r="R27" s="39">
        <f>1/O27</f>
        <v>1.0004851353049506</v>
      </c>
      <c r="S27" s="40"/>
      <c r="T27" s="40"/>
      <c r="U27" s="40"/>
    </row>
    <row r="28" spans="1:21" ht="12.75">
      <c r="A28" s="1"/>
      <c r="I28" s="29"/>
      <c r="J28" s="35"/>
      <c r="N28" s="4" t="str">
        <f>"p-value if this is a 1-tailed test -- upper tail ="</f>
        <v>p-value if this is a 1-tailed test -- upper tail =</v>
      </c>
      <c r="O28" s="8">
        <f>1-NORMSDIST(K24)</f>
        <v>0.0004849000628107669</v>
      </c>
      <c r="P28" s="6" t="str">
        <f>"="</f>
        <v>=</v>
      </c>
      <c r="Q28" s="33" t="s">
        <v>16</v>
      </c>
      <c r="R28" s="39">
        <f>1/O28</f>
        <v>2062.2806155219073</v>
      </c>
      <c r="S28" s="40"/>
      <c r="T28" s="40"/>
      <c r="U28" s="40"/>
    </row>
    <row r="29" spans="2:21" ht="12.75">
      <c r="B29" s="20"/>
      <c r="C29" s="15"/>
      <c r="D29" s="15"/>
      <c r="I29" s="29"/>
      <c r="J29" s="34"/>
      <c r="N29" s="4" t="str">
        <f>"p-value if this is a 2-tailed test ="</f>
        <v>p-value if this is a 2-tailed test =</v>
      </c>
      <c r="O29" s="8">
        <f>2*MIN(O27,O28)</f>
        <v>0.0009698001256215338</v>
      </c>
      <c r="P29" s="6" t="str">
        <f>"="</f>
        <v>=</v>
      </c>
      <c r="Q29" s="33" t="s">
        <v>16</v>
      </c>
      <c r="R29" s="39">
        <f>1/O29</f>
        <v>1031.1403077609536</v>
      </c>
      <c r="S29" s="40"/>
      <c r="T29" s="40"/>
      <c r="U29" s="40"/>
    </row>
    <row r="30" ht="12.75">
      <c r="B30" s="1"/>
    </row>
    <row r="31" ht="12.75">
      <c r="B31" s="1"/>
    </row>
    <row r="34" spans="2:3" ht="12.75">
      <c r="B34" s="8"/>
      <c r="C34" s="7"/>
    </row>
    <row r="35" ht="12.75">
      <c r="B35" s="8"/>
    </row>
    <row r="37" ht="12.75">
      <c r="B37" s="9"/>
    </row>
    <row r="38" spans="6:19" ht="12.75">
      <c r="F38" s="3"/>
      <c r="S38" s="11"/>
    </row>
    <row r="39" spans="11:17" ht="12.75">
      <c r="K39" s="11"/>
      <c r="L39" s="11"/>
      <c r="M39" s="11"/>
      <c r="N39" s="11"/>
      <c r="O39" s="11"/>
      <c r="P39" s="11"/>
      <c r="Q39" s="11"/>
    </row>
    <row r="40" spans="10:18" ht="12.75">
      <c r="J40" s="11"/>
      <c r="L40" s="6"/>
      <c r="R40" s="11"/>
    </row>
    <row r="41" spans="1:12" ht="12.75">
      <c r="A41" s="11"/>
      <c r="B41" s="1"/>
      <c r="C41" s="11"/>
      <c r="D41" s="11"/>
      <c r="E41" s="11"/>
      <c r="F41" s="11"/>
      <c r="G41" s="11"/>
      <c r="H41" s="11"/>
      <c r="L41" s="6"/>
    </row>
    <row r="42" ht="12.75">
      <c r="I42" s="11"/>
    </row>
    <row r="43" spans="1:19" s="1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mergeCells count="10">
    <mergeCell ref="K10:M10"/>
    <mergeCell ref="R28:U28"/>
    <mergeCell ref="R29:U29"/>
    <mergeCell ref="B16:B18"/>
    <mergeCell ref="C16:C18"/>
    <mergeCell ref="B19:B21"/>
    <mergeCell ref="R27:U27"/>
    <mergeCell ref="K21:K23"/>
    <mergeCell ref="L21:O23"/>
    <mergeCell ref="C19:E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2010-04-18T17:15:18Z</dcterms:modified>
  <cp:category/>
  <cp:version/>
  <cp:contentType/>
  <cp:contentStatus/>
</cp:coreProperties>
</file>