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8900" windowHeight="9510" activeTab="0"/>
  </bookViews>
  <sheets>
    <sheet name="Histograms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<sst xmlns="http://schemas.openxmlformats.org/spreadsheetml/2006/main" count="83" uniqueCount="58">
  <si>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Totals</t>
  </si>
  <si>
    <t>frequency</t>
  </si>
  <si>
    <t>(next)</t>
  </si>
  <si>
    <t>class width</t>
  </si>
  <si>
    <t>frequency f</t>
  </si>
  <si>
    <t>group number</t>
  </si>
  <si>
    <t>lower bound of group</t>
  </si>
  <si>
    <t>Do not type in this area</t>
  </si>
  <si>
    <t>INSTRUCTIONS</t>
  </si>
  <si>
    <t>For each group, enter the lower bound and the frequency.</t>
  </si>
  <si>
    <t>frequency density</t>
  </si>
  <si>
    <t>rel. freq. density</t>
  </si>
  <si>
    <t>rel. freq.</t>
  </si>
  <si>
    <t>Creating a frequency and relative frequency histogram -- either adjusted (showing densities) or not adjusted</t>
  </si>
  <si>
    <t>ENTER DATA IN THE TABLE BELOW.  (See instructions below.)</t>
  </si>
  <si>
    <t>Right-click anywhere on the graph.  Click Chart Options. Select the Gridlines tab.</t>
  </si>
  <si>
    <t>On any of the little black squares that appear, right-click, hold and drag.</t>
  </si>
  <si>
    <t>Do not type or enter data in this area ! !</t>
  </si>
  <si>
    <t>Under Value (Y) axis, check the Major gridlines box and then click OK.</t>
  </si>
  <si>
    <t>Left-click just inside the rectangular border that surrounds the histogram.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</si>
  <si>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</si>
  <si>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</si>
  <si>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</si>
  <si>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</si>
  <si>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</si>
  <si>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</si>
  <si>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</si>
  <si>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</si>
  <si>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</si>
  <si>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</si>
  <si>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</si>
  <si>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</si>
  <si>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bounds</t>
  </si>
  <si>
    <t>rel freq</t>
  </si>
  <si>
    <t>DO NOT CHANGE ANYTHING ON THIS PAGE ! !</t>
  </si>
  <si>
    <t>Move the mouse arrow slowly over the horizontal axis, near its right hand end point, until you see "Value (X) axis".</t>
  </si>
  <si>
    <t>Right-click and then click Format Axis.</t>
  </si>
  <si>
    <t>Check the box under Auto to the left of Minimum.  Do the same for Maximum.</t>
  </si>
  <si>
    <r>
      <t>IMPORTANT:</t>
    </r>
    <r>
      <rPr>
        <b/>
        <sz val="10"/>
        <rFont val="Arial"/>
        <family val="2"/>
      </rPr>
      <t xml:space="preserve"> After you enter the frequency of the last group, you must </t>
    </r>
    <r>
      <rPr>
        <b/>
        <i/>
        <sz val="10"/>
        <color indexed="10"/>
        <rFont val="Arial"/>
        <family val="2"/>
      </rPr>
      <t>also</t>
    </r>
    <r>
      <rPr>
        <b/>
        <sz val="10"/>
        <rFont val="Arial"/>
        <family val="2"/>
      </rPr>
      <t xml:space="preserve"> then enter the </t>
    </r>
    <r>
      <rPr>
        <b/>
        <i/>
        <sz val="10"/>
        <color indexed="10"/>
        <rFont val="Arial"/>
        <family val="2"/>
      </rPr>
      <t>lower bound</t>
    </r>
    <r>
      <rPr>
        <b/>
        <sz val="10"/>
        <rFont val="Arial"/>
        <family val="2"/>
      </rPr>
      <t xml:space="preserve"> of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the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next group that would have come after it.</t>
    </r>
  </si>
  <si>
    <t>To return to the automatic range of values on the horizontal axis:</t>
  </si>
  <si>
    <t>adjusted or unadjusted</t>
  </si>
  <si>
    <t>Do not type or enter data in this area !</t>
  </si>
  <si>
    <t>To reshape the histogram (change its width or height):</t>
  </si>
  <si>
    <t>To see horizontal gridlines on either histogram:</t>
  </si>
  <si>
    <t>To enter a different range of values on the horizontal axis:</t>
  </si>
  <si>
    <t>Highlight the value next to Minimum and delete it.  Do the same for Maximum.</t>
  </si>
  <si>
    <t>Select the Scale tab.  Enter the desired values next to Minimum and Maximum.  Click OK.</t>
  </si>
  <si>
    <t>Click OK.</t>
  </si>
  <si>
    <r>
      <t xml:space="preserve">In the table above </t>
    </r>
    <r>
      <rPr>
        <sz val="10"/>
        <color indexed="10"/>
        <rFont val="Arial"/>
        <family val="2"/>
      </rPr>
      <t>outlined in red,</t>
    </r>
    <r>
      <rPr>
        <sz val="10"/>
        <rFont val="Arial"/>
        <family val="0"/>
      </rPr>
      <t xml:space="preserve"> enter data for 1 to 12 groups.</t>
    </r>
  </si>
  <si>
    <t>class widths equal?</t>
  </si>
  <si>
    <t>change adj/unadj?</t>
  </si>
  <si>
    <t>1 = yes; 2 = no</t>
  </si>
  <si>
    <t>group</t>
  </si>
  <si>
    <t>adjusted?</t>
  </si>
  <si>
    <t>a = adjusted; u = unadjusted</t>
  </si>
  <si>
    <t>If you want to change between adjusted and unadjusted histograms, type the letter C in the colored, outlined box next to the data table.  Delete the C to change back.</t>
  </si>
  <si>
    <r>
      <t xml:space="preserve">If you want to </t>
    </r>
    <r>
      <rPr>
        <b/>
        <sz val="10"/>
        <color indexed="10"/>
        <rFont val="Arial"/>
        <family val="2"/>
      </rPr>
      <t>change</t>
    </r>
    <r>
      <rPr>
        <b/>
        <sz val="10"/>
        <rFont val="Arial"/>
        <family val="2"/>
      </rPr>
      <t xml:space="preserve"> between adjusted and unadjusted histograms, type the letter </t>
    </r>
    <r>
      <rPr>
        <b/>
        <sz val="10"/>
        <color indexed="10"/>
        <rFont val="Arial"/>
        <family val="2"/>
      </rPr>
      <t>C</t>
    </r>
    <r>
      <rPr>
        <b/>
        <sz val="10"/>
        <rFont val="Arial"/>
        <family val="2"/>
      </rPr>
      <t xml:space="preserve"> (either capital or lower case) in the colored, outlined box above.</t>
    </r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</si>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</sst>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Dashed"/>
      <right style="thin"/>
      <top style="thin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medium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ed"/>
      <right style="mediumDashed"/>
      <top style="medium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0" xfId="0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0" fillId="4" borderId="14" xfId="0" applyNumberFormat="1" applyFont="1" applyFill="1" applyBorder="1" applyAlignment="1">
      <alignment/>
    </xf>
    <xf numFmtId="165" fontId="0" fillId="4" borderId="14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6" xfId="0" applyNumberFormat="1" applyFill="1" applyBorder="1" applyAlignment="1">
      <alignment/>
    </xf>
    <xf numFmtId="165" fontId="0" fillId="4" borderId="16" xfId="0" applyNumberForma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6" fillId="4" borderId="18" xfId="0" applyFont="1" applyFill="1" applyBorder="1" applyAlignment="1">
      <alignment wrapText="1"/>
    </xf>
    <xf numFmtId="0" fontId="0" fillId="4" borderId="0" xfId="0" applyFill="1" applyAlignment="1">
      <alignment vertical="top" wrapText="1"/>
    </xf>
    <xf numFmtId="0" fontId="5" fillId="4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10" fontId="0" fillId="4" borderId="13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0" fontId="0" fillId="4" borderId="13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6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0" xfId="0" applyNumberFormat="1" applyFill="1" applyBorder="1" applyAlignment="1">
      <alignment/>
    </xf>
    <xf numFmtId="165" fontId="0" fillId="4" borderId="20" xfId="0" applyNumberFormat="1" applyFill="1" applyBorder="1" applyAlignment="1">
      <alignment/>
    </xf>
    <xf numFmtId="10" fontId="0" fillId="4" borderId="21" xfId="0" applyNumberForma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4" borderId="22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3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13" xfId="0" applyFill="1" applyBorder="1" applyAlignment="1">
      <alignment wrapText="1"/>
    </xf>
    <xf numFmtId="0" fontId="2" fillId="4" borderId="0" xfId="0" applyFont="1" applyFill="1" applyAlignment="1">
      <alignment vertical="center" wrapText="1"/>
    </xf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wrapText="1"/>
    </xf>
    <xf numFmtId="0" fontId="2" fillId="4" borderId="28" xfId="0" applyFont="1" applyFill="1" applyBorder="1" applyAlignment="1">
      <alignment horizontal="center" wrapText="1"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NumberFormat="1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165" fontId="0" fillId="4" borderId="0" xfId="0" applyNumberFormat="1" applyFont="1" applyFill="1" applyBorder="1" applyAlignment="1">
      <alignment horizontal="center" wrapText="1"/>
    </xf>
    <xf numFmtId="10" fontId="0" fillId="4" borderId="13" xfId="0" applyNumberFormat="1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NumberFormat="1" applyFill="1" applyAlignment="1">
      <alignment/>
    </xf>
    <xf numFmtId="0" fontId="0" fillId="4" borderId="30" xfId="0" applyNumberFormat="1" applyFill="1" applyBorder="1" applyAlignment="1">
      <alignment/>
    </xf>
    <xf numFmtId="165" fontId="0" fillId="4" borderId="13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6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cat1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formulas!$C$4:$C$5</c:f>
              <c:numCache>
                <c:ptCount val="2"/>
                <c:pt idx="0">
                  <c:v>15.0015</c:v>
                </c:pt>
                <c:pt idx="1">
                  <c:v>15</c:v>
                </c:pt>
              </c:numCache>
            </c:numRef>
          </c:xVal>
          <c:yVal>
            <c:numRef>
              <c:f>formulas!$E$4:$E$5</c:f>
              <c:numCache>
                <c:ptCount val="2"/>
                <c:pt idx="0">
                  <c:v>0</c:v>
                </c:pt>
                <c:pt idx="1">
                  <c:v>0.004068207392019389</c:v>
                </c:pt>
              </c:numCache>
            </c:numRef>
          </c:yVal>
          <c:smooth val="0"/>
        </c:ser>
        <c:ser>
          <c:idx val="1"/>
          <c:order val="1"/>
          <c:tx>
            <c:v>cat1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formulas!$C$5:$C$6</c:f>
              <c:numCache>
                <c:ptCount val="2"/>
                <c:pt idx="0">
                  <c:v>15</c:v>
                </c:pt>
                <c:pt idx="1">
                  <c:v>17</c:v>
                </c:pt>
              </c:numCache>
            </c:numRef>
          </c:xVal>
          <c:yVal>
            <c:numRef>
              <c:f>formulas!$E$5:$E$6</c:f>
              <c:numCache>
                <c:ptCount val="2"/>
                <c:pt idx="0">
                  <c:v>0.004068207392019389</c:v>
                </c:pt>
                <c:pt idx="1">
                  <c:v>0.004068207392019389</c:v>
                </c:pt>
              </c:numCache>
            </c:numRef>
          </c:yVal>
          <c:smooth val="0"/>
        </c:ser>
        <c:ser>
          <c:idx val="2"/>
          <c:order val="2"/>
          <c:tx>
            <c:v>cat1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formulas!$C$6:$C$7</c:f>
              <c:numCache>
                <c:ptCount val="2"/>
                <c:pt idx="0">
                  <c:v>17</c:v>
                </c:pt>
                <c:pt idx="1">
                  <c:v>17.0017</c:v>
                </c:pt>
              </c:numCache>
            </c:numRef>
          </c:xVal>
          <c:yVal>
            <c:numRef>
              <c:f>formulas!$E$6:$E$7</c:f>
              <c:numCache>
                <c:ptCount val="2"/>
                <c:pt idx="0">
                  <c:v>0.004068207392019389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cat2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formulas!$C$9:$C$10</c:f>
              <c:numCache>
                <c:ptCount val="2"/>
                <c:pt idx="0">
                  <c:v>17.0017</c:v>
                </c:pt>
                <c:pt idx="1">
                  <c:v>17</c:v>
                </c:pt>
              </c:numCache>
            </c:numRef>
          </c:xVal>
          <c:yVal>
            <c:numRef>
              <c:f>formulas!$E$9:$E$10</c:f>
              <c:numCache>
                <c:ptCount val="2"/>
                <c:pt idx="0">
                  <c:v>0</c:v>
                </c:pt>
                <c:pt idx="1">
                  <c:v>0.04397126287544361</c:v>
                </c:pt>
              </c:numCache>
            </c:numRef>
          </c:yVal>
          <c:smooth val="0"/>
        </c:ser>
        <c:ser>
          <c:idx val="4"/>
          <c:order val="4"/>
          <c:tx>
            <c:v>cat2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formulas!$C$10:$C$11</c:f>
              <c:numCache>
                <c:ptCount val="2"/>
                <c:pt idx="0">
                  <c:v>17</c:v>
                </c:pt>
                <c:pt idx="1">
                  <c:v>21</c:v>
                </c:pt>
              </c:numCache>
            </c:numRef>
          </c:xVal>
          <c:yVal>
            <c:numRef>
              <c:f>formulas!$E$10:$E$11</c:f>
              <c:numCache>
                <c:ptCount val="2"/>
                <c:pt idx="0">
                  <c:v>0.04397126287544361</c:v>
                </c:pt>
                <c:pt idx="1">
                  <c:v>0.04397126287544361</c:v>
                </c:pt>
              </c:numCache>
            </c:numRef>
          </c:yVal>
          <c:smooth val="0"/>
        </c:ser>
        <c:ser>
          <c:idx val="5"/>
          <c:order val="5"/>
          <c:tx>
            <c:v>cat2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formulas!$C$11:$C$12</c:f>
              <c:numCache>
                <c:ptCount val="2"/>
                <c:pt idx="0">
                  <c:v>21</c:v>
                </c:pt>
                <c:pt idx="1">
                  <c:v>21.0021</c:v>
                </c:pt>
              </c:numCache>
            </c:numRef>
          </c:xVal>
          <c:yVal>
            <c:numRef>
              <c:f>formulas!$E$11:$E$12</c:f>
              <c:numCache>
                <c:ptCount val="2"/>
                <c:pt idx="0">
                  <c:v>0.04397126287544361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cat3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formulas!$C$14:$C$15</c:f>
              <c:numCache>
                <c:ptCount val="2"/>
                <c:pt idx="0">
                  <c:v>21.0021</c:v>
                </c:pt>
                <c:pt idx="1">
                  <c:v>21</c:v>
                </c:pt>
              </c:numCache>
            </c:numRef>
          </c:xVal>
          <c:yVal>
            <c:numRef>
              <c:f>formulas!$E$14:$E$15</c:f>
              <c:numCache>
                <c:ptCount val="2"/>
                <c:pt idx="0">
                  <c:v>0</c:v>
                </c:pt>
                <c:pt idx="1">
                  <c:v>0.05160997143599065</c:v>
                </c:pt>
              </c:numCache>
            </c:numRef>
          </c:yVal>
          <c:smooth val="0"/>
        </c:ser>
        <c:ser>
          <c:idx val="7"/>
          <c:order val="7"/>
          <c:tx>
            <c:v>cat3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formulas!$C$15:$C$16</c:f>
              <c:numCache>
                <c:ptCount val="2"/>
                <c:pt idx="0">
                  <c:v>21</c:v>
                </c:pt>
                <c:pt idx="1">
                  <c:v>25</c:v>
                </c:pt>
              </c:numCache>
            </c:numRef>
          </c:xVal>
          <c:yVal>
            <c:numRef>
              <c:f>formulas!$E$15:$E$16</c:f>
              <c:numCache>
                <c:ptCount val="2"/>
                <c:pt idx="0">
                  <c:v>0.05160997143599065</c:v>
                </c:pt>
                <c:pt idx="1">
                  <c:v>0.05160997143599065</c:v>
                </c:pt>
              </c:numCache>
            </c:numRef>
          </c:yVal>
          <c:smooth val="0"/>
        </c:ser>
        <c:ser>
          <c:idx val="8"/>
          <c:order val="8"/>
          <c:tx>
            <c:v>cat3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formulas!$C$16:$C$17</c:f>
              <c:numCache>
                <c:ptCount val="2"/>
                <c:pt idx="0">
                  <c:v>25</c:v>
                </c:pt>
                <c:pt idx="1">
                  <c:v>25.0025</c:v>
                </c:pt>
              </c:numCache>
            </c:numRef>
          </c:xVal>
          <c:yVal>
            <c:numRef>
              <c:f>formulas!$E$16:$E$17</c:f>
              <c:numCache>
                <c:ptCount val="2"/>
                <c:pt idx="0">
                  <c:v>0.05160997143599065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cat4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formulas!$C$19:$C$20</c:f>
              <c:numCache>
                <c:ptCount val="2"/>
                <c:pt idx="0">
                  <c:v>25.0025</c:v>
                </c:pt>
                <c:pt idx="1">
                  <c:v>25</c:v>
                </c:pt>
              </c:numCache>
            </c:numRef>
          </c:xVal>
          <c:yVal>
            <c:numRef>
              <c:f>formulas!$E$19:$E$20</c:f>
              <c:numCache>
                <c:ptCount val="2"/>
                <c:pt idx="0">
                  <c:v>0</c:v>
                </c:pt>
                <c:pt idx="1">
                  <c:v>0.03642343979918636</c:v>
                </c:pt>
              </c:numCache>
            </c:numRef>
          </c:yVal>
          <c:smooth val="0"/>
        </c:ser>
        <c:ser>
          <c:idx val="10"/>
          <c:order val="10"/>
          <c:tx>
            <c:v>cat4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formulas!$C$20:$C$21</c:f>
              <c:numCach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formulas!$E$20:$E$21</c:f>
              <c:numCache>
                <c:ptCount val="2"/>
                <c:pt idx="0">
                  <c:v>0.03642343979918636</c:v>
                </c:pt>
                <c:pt idx="1">
                  <c:v>0.03642343979918636</c:v>
                </c:pt>
              </c:numCache>
            </c:numRef>
          </c:yVal>
          <c:smooth val="0"/>
        </c:ser>
        <c:ser>
          <c:idx val="11"/>
          <c:order val="11"/>
          <c:tx>
            <c:v>cat4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formulas!$C$21:$C$22</c:f>
              <c:numCache>
                <c:ptCount val="2"/>
                <c:pt idx="0">
                  <c:v>30</c:v>
                </c:pt>
                <c:pt idx="1">
                  <c:v>30.003</c:v>
                </c:pt>
              </c:numCache>
            </c:numRef>
          </c:xVal>
          <c:yVal>
            <c:numRef>
              <c:f>formulas!$E$21:$E$22</c:f>
              <c:numCache>
                <c:ptCount val="2"/>
                <c:pt idx="0">
                  <c:v>0.03642343979918636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cat5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formulas!$C$24:$C$25</c:f>
              <c:numCache>
                <c:ptCount val="2"/>
                <c:pt idx="0">
                  <c:v>30.003</c:v>
                </c:pt>
                <c:pt idx="1">
                  <c:v>30</c:v>
                </c:pt>
              </c:numCache>
            </c:numRef>
          </c:xVal>
          <c:yVal>
            <c:numRef>
              <c:f>formulas!$E$24:$E$25</c:f>
              <c:numCache>
                <c:ptCount val="2"/>
                <c:pt idx="0">
                  <c:v>0</c:v>
                </c:pt>
                <c:pt idx="1">
                  <c:v>0.025949969704838573</c:v>
                </c:pt>
              </c:numCache>
            </c:numRef>
          </c:yVal>
          <c:smooth val="0"/>
        </c:ser>
        <c:ser>
          <c:idx val="13"/>
          <c:order val="13"/>
          <c:tx>
            <c:v>cat5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formulas!$C$25:$C$26</c:f>
              <c:numCache>
                <c:ptCount val="2"/>
                <c:pt idx="0">
                  <c:v>30</c:v>
                </c:pt>
                <c:pt idx="1">
                  <c:v>35</c:v>
                </c:pt>
              </c:numCache>
            </c:numRef>
          </c:xVal>
          <c:yVal>
            <c:numRef>
              <c:f>formulas!$E$25:$E$26</c:f>
              <c:numCache>
                <c:ptCount val="2"/>
                <c:pt idx="0">
                  <c:v>0.025949969704838573</c:v>
                </c:pt>
                <c:pt idx="1">
                  <c:v>0.025949969704838573</c:v>
                </c:pt>
              </c:numCache>
            </c:numRef>
          </c:yVal>
          <c:smooth val="0"/>
        </c:ser>
        <c:ser>
          <c:idx val="14"/>
          <c:order val="14"/>
          <c:tx>
            <c:v>cat5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formulas!$C$26:$C$27</c:f>
              <c:numCache>
                <c:ptCount val="2"/>
                <c:pt idx="0">
                  <c:v>35</c:v>
                </c:pt>
                <c:pt idx="1">
                  <c:v>35.0035</c:v>
                </c:pt>
              </c:numCache>
            </c:numRef>
          </c:xVal>
          <c:yVal>
            <c:numRef>
              <c:f>formulas!$E$26:$E$27</c:f>
              <c:numCache>
                <c:ptCount val="2"/>
                <c:pt idx="0">
                  <c:v>0.025949969704838573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cat6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formulas!$C$29:$C$30</c:f>
              <c:numCache>
                <c:ptCount val="2"/>
                <c:pt idx="0">
                  <c:v>35.0035</c:v>
                </c:pt>
                <c:pt idx="1">
                  <c:v>35</c:v>
                </c:pt>
              </c:numCache>
            </c:numRef>
          </c:xVal>
          <c:yVal>
            <c:numRef>
              <c:f>formulas!$E$29:$E$30</c:f>
              <c:numCache>
                <c:ptCount val="2"/>
                <c:pt idx="0">
                  <c:v>0</c:v>
                </c:pt>
                <c:pt idx="1">
                  <c:v>0.012862459967108112</c:v>
                </c:pt>
              </c:numCache>
            </c:numRef>
          </c:yVal>
          <c:smooth val="0"/>
        </c:ser>
        <c:ser>
          <c:idx val="16"/>
          <c:order val="16"/>
          <c:tx>
            <c:v>cat6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formulas!$C$30:$C$31</c:f>
              <c:numCache>
                <c:ptCount val="2"/>
                <c:pt idx="0">
                  <c:v>35</c:v>
                </c:pt>
                <c:pt idx="1">
                  <c:v>55</c:v>
                </c:pt>
              </c:numCache>
            </c:numRef>
          </c:xVal>
          <c:yVal>
            <c:numRef>
              <c:f>formulas!$E$30:$E$31</c:f>
              <c:numCache>
                <c:ptCount val="2"/>
                <c:pt idx="0">
                  <c:v>0.012862459967108112</c:v>
                </c:pt>
                <c:pt idx="1">
                  <c:v>0.012862459967108112</c:v>
                </c:pt>
              </c:numCache>
            </c:numRef>
          </c:yVal>
          <c:smooth val="0"/>
        </c:ser>
        <c:ser>
          <c:idx val="17"/>
          <c:order val="17"/>
          <c:tx>
            <c:v>cat6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formulas!$C$31:$C$32</c:f>
              <c:numCache>
                <c:ptCount val="2"/>
                <c:pt idx="0">
                  <c:v>55</c:v>
                </c:pt>
                <c:pt idx="1">
                  <c:v>55.0055</c:v>
                </c:pt>
              </c:numCache>
            </c:numRef>
          </c:xVal>
          <c:yVal>
            <c:numRef>
              <c:f>formulas!$E$31:$E$32</c:f>
              <c:numCache>
                <c:ptCount val="2"/>
                <c:pt idx="0">
                  <c:v>0.012862459967108112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v>cat7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formulas!$C$34:$C$35</c:f>
              <c:numCache>
                <c:ptCount val="2"/>
                <c:pt idx="0">
                  <c:v>55.0055</c:v>
                </c:pt>
                <c:pt idx="1">
                  <c:v>55</c:v>
                </c:pt>
              </c:numCache>
            </c:numRef>
          </c:xVal>
          <c:yVal>
            <c:numRef>
              <c:f>formulas!$E$34:$E$35</c:f>
              <c:numCache>
                <c:ptCount val="2"/>
                <c:pt idx="0">
                  <c:v>0</c:v>
                </c:pt>
                <c:pt idx="1">
                  <c:v>0.0021120055396866614</c:v>
                </c:pt>
              </c:numCache>
            </c:numRef>
          </c:yVal>
          <c:smooth val="0"/>
        </c:ser>
        <c:ser>
          <c:idx val="19"/>
          <c:order val="19"/>
          <c:tx>
            <c:v>cat7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formulas!$C$35:$C$36</c:f>
              <c:numCache>
                <c:ptCount val="2"/>
                <c:pt idx="0">
                  <c:v>55</c:v>
                </c:pt>
                <c:pt idx="1">
                  <c:v>65</c:v>
                </c:pt>
              </c:numCache>
            </c:numRef>
          </c:xVal>
          <c:yVal>
            <c:numRef>
              <c:f>formulas!$E$35:$E$36</c:f>
              <c:numCache>
                <c:ptCount val="2"/>
                <c:pt idx="0">
                  <c:v>0.0021120055396866614</c:v>
                </c:pt>
                <c:pt idx="1">
                  <c:v>0.0021120055396866614</c:v>
                </c:pt>
              </c:numCache>
            </c:numRef>
          </c:yVal>
          <c:smooth val="0"/>
        </c:ser>
        <c:ser>
          <c:idx val="20"/>
          <c:order val="20"/>
          <c:tx>
            <c:v>cat7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formulas!$C$36:$C$37</c:f>
              <c:numCache>
                <c:ptCount val="2"/>
                <c:pt idx="0">
                  <c:v>65</c:v>
                </c:pt>
                <c:pt idx="1">
                  <c:v>65.0065</c:v>
                </c:pt>
              </c:numCache>
            </c:numRef>
          </c:xVal>
          <c:yVal>
            <c:numRef>
              <c:f>formulas!$E$36:$E$37</c:f>
              <c:numCache>
                <c:ptCount val="2"/>
                <c:pt idx="0">
                  <c:v>0.0021120055396866614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v>cat8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formulas!$C$39:$C$40</c:f>
              <c:numCache>
                <c:ptCount val="2"/>
                <c:pt idx="0">
                  <c:v>65.0065</c:v>
                </c:pt>
                <c:pt idx="1">
                  <c:v>65</c:v>
                </c:pt>
              </c:numCache>
            </c:numRef>
          </c:xVal>
          <c:yVal>
            <c:numRef>
              <c:f>formulas!$E$39:$E$40</c:f>
              <c:numCache>
                <c:ptCount val="2"/>
                <c:pt idx="0">
                  <c:v>0</c:v>
                </c:pt>
                <c:pt idx="1">
                  <c:v>0.0012868230474047146</c:v>
                </c:pt>
              </c:numCache>
            </c:numRef>
          </c:yVal>
          <c:smooth val="0"/>
        </c:ser>
        <c:ser>
          <c:idx val="22"/>
          <c:order val="22"/>
          <c:tx>
            <c:v>cat8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formulas!$C$40:$C$41</c:f>
              <c:numCache>
                <c:ptCount val="2"/>
                <c:pt idx="0">
                  <c:v>65</c:v>
                </c:pt>
                <c:pt idx="1">
                  <c:v>80</c:v>
                </c:pt>
              </c:numCache>
            </c:numRef>
          </c:xVal>
          <c:yVal>
            <c:numRef>
              <c:f>formulas!$E$40:$E$41</c:f>
              <c:numCache>
                <c:ptCount val="2"/>
                <c:pt idx="0">
                  <c:v>0.0012868230474047146</c:v>
                </c:pt>
                <c:pt idx="1">
                  <c:v>0.0012868230474047146</c:v>
                </c:pt>
              </c:numCache>
            </c:numRef>
          </c:yVal>
          <c:smooth val="0"/>
        </c:ser>
        <c:ser>
          <c:idx val="23"/>
          <c:order val="23"/>
          <c:tx>
            <c:v>cat8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formulas!$C$41:$C$42</c:f>
              <c:numCache>
                <c:ptCount val="2"/>
                <c:pt idx="0">
                  <c:v>80</c:v>
                </c:pt>
                <c:pt idx="1">
                  <c:v>80.008</c:v>
                </c:pt>
              </c:numCache>
            </c:numRef>
          </c:xVal>
          <c:yVal>
            <c:numRef>
              <c:f>formulas!$E$41:$E$42</c:f>
              <c:numCache>
                <c:ptCount val="2"/>
                <c:pt idx="0">
                  <c:v>0.0012868230474047146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cat9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formulas!$C$44:$C$45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formulas!$E$44:$E$45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v>cat9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formulas!$C$45:$C$46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formulas!$E$45:$E$46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v>cat9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formulas!$C$46:$C$47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formulas!$E$46:$E$47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v>cat10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formulas!$C$49:$C$50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formulas!$E$49:$E$50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v>cat10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formulas!$C$50:$C$51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formulas!$E$50:$E$51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cat10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formulas!$C$51:$C$52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formulas!$E$51:$E$52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tx>
            <c:v>cat11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formulas!$C$54:$C$55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formulas!$E$54:$E$55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v>cat11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formulas!$C$55:$C$56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formulas!$E$55:$E$56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v>cat11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formulas!$C$56:$C$57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formulas!$E$56:$E$57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tx>
            <c:v>cat12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formulas!$C$59:$C$60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formulas!$E$59:$E$60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tx>
            <c:v>cat12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formulas!$C$60:$C$61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formulas!$E$60:$E$61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tx>
            <c:v>cat12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formulas!$C$61:$C$62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formulas!$E$61:$E$62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942640"/>
        <c:axId val="17483761"/>
      </c:scatterChart>
      <c:val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3761"/>
        <c:crosses val="autoZero"/>
        <c:crossBetween val="midCat"/>
        <c:dispUnits/>
      </c:valAx>
      <c:valAx>
        <c:axId val="17483761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crossAx val="19426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77"/>
          <c:w val="0.966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cat1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formulas!$C$4:$C$5</c:f>
              <c:numCache>
                <c:ptCount val="2"/>
                <c:pt idx="0">
                  <c:v>15.0015</c:v>
                </c:pt>
                <c:pt idx="1">
                  <c:v>15</c:v>
                </c:pt>
              </c:numCache>
            </c:numRef>
          </c:xVal>
          <c:yVal>
            <c:numRef>
              <c:f>formulas!$D$4:$D$5</c:f>
              <c:numCache>
                <c:ptCount val="2"/>
                <c:pt idx="0">
                  <c:v>0</c:v>
                </c:pt>
                <c:pt idx="1">
                  <c:v>47</c:v>
                </c:pt>
              </c:numCache>
            </c:numRef>
          </c:yVal>
          <c:smooth val="0"/>
        </c:ser>
        <c:ser>
          <c:idx val="1"/>
          <c:order val="1"/>
          <c:tx>
            <c:v>cat1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formulas!$C$5:$C$6</c:f>
              <c:numCache>
                <c:ptCount val="2"/>
                <c:pt idx="0">
                  <c:v>15</c:v>
                </c:pt>
                <c:pt idx="1">
                  <c:v>17</c:v>
                </c:pt>
              </c:numCache>
            </c:numRef>
          </c:xVal>
          <c:yVal>
            <c:numRef>
              <c:f>formulas!$D$5:$D$6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yVal>
          <c:smooth val="0"/>
        </c:ser>
        <c:ser>
          <c:idx val="2"/>
          <c:order val="2"/>
          <c:tx>
            <c:v>cat1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formulas!$C$6:$C$7</c:f>
              <c:numCache>
                <c:ptCount val="2"/>
                <c:pt idx="0">
                  <c:v>17</c:v>
                </c:pt>
                <c:pt idx="1">
                  <c:v>17.0017</c:v>
                </c:pt>
              </c:numCache>
            </c:numRef>
          </c:xVal>
          <c:yVal>
            <c:numRef>
              <c:f>formulas!$D$6:$D$7</c:f>
              <c:numCache>
                <c:ptCount val="2"/>
                <c:pt idx="0">
                  <c:v>47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cat2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formulas!$C$9:$C$10</c:f>
              <c:numCache>
                <c:ptCount val="2"/>
                <c:pt idx="0">
                  <c:v>17.0017</c:v>
                </c:pt>
                <c:pt idx="1">
                  <c:v>17</c:v>
                </c:pt>
              </c:numCache>
            </c:numRef>
          </c:xVal>
          <c:yVal>
            <c:numRef>
              <c:f>formulas!$D$9:$D$10</c:f>
              <c:numCache>
                <c:ptCount val="2"/>
                <c:pt idx="0">
                  <c:v>0</c:v>
                </c:pt>
                <c:pt idx="1">
                  <c:v>508</c:v>
                </c:pt>
              </c:numCache>
            </c:numRef>
          </c:yVal>
          <c:smooth val="0"/>
        </c:ser>
        <c:ser>
          <c:idx val="4"/>
          <c:order val="4"/>
          <c:tx>
            <c:v>cat2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formulas!$C$10:$C$11</c:f>
              <c:numCache>
                <c:ptCount val="2"/>
                <c:pt idx="0">
                  <c:v>17</c:v>
                </c:pt>
                <c:pt idx="1">
                  <c:v>21</c:v>
                </c:pt>
              </c:numCache>
            </c:numRef>
          </c:xVal>
          <c:yVal>
            <c:numRef>
              <c:f>formulas!$D$10:$D$11</c:f>
              <c:numCache>
                <c:ptCount val="2"/>
                <c:pt idx="0">
                  <c:v>508</c:v>
                </c:pt>
                <c:pt idx="1">
                  <c:v>508</c:v>
                </c:pt>
              </c:numCache>
            </c:numRef>
          </c:yVal>
          <c:smooth val="0"/>
        </c:ser>
        <c:ser>
          <c:idx val="5"/>
          <c:order val="5"/>
          <c:tx>
            <c:v>cat2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formulas!$C$11:$C$12</c:f>
              <c:numCache>
                <c:ptCount val="2"/>
                <c:pt idx="0">
                  <c:v>21</c:v>
                </c:pt>
                <c:pt idx="1">
                  <c:v>21.0021</c:v>
                </c:pt>
              </c:numCache>
            </c:numRef>
          </c:xVal>
          <c:yVal>
            <c:numRef>
              <c:f>formulas!$D$11:$D$12</c:f>
              <c:numCache>
                <c:ptCount val="2"/>
                <c:pt idx="0">
                  <c:v>508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cat3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formulas!$C$14:$C$15</c:f>
              <c:numCache>
                <c:ptCount val="2"/>
                <c:pt idx="0">
                  <c:v>21.0021</c:v>
                </c:pt>
                <c:pt idx="1">
                  <c:v>21</c:v>
                </c:pt>
              </c:numCache>
            </c:numRef>
          </c:xVal>
          <c:yVal>
            <c:numRef>
              <c:f>formulas!$D$14:$D$15</c:f>
              <c:numCache>
                <c:ptCount val="2"/>
                <c:pt idx="0">
                  <c:v>0</c:v>
                </c:pt>
                <c:pt idx="1">
                  <c:v>596.25</c:v>
                </c:pt>
              </c:numCache>
            </c:numRef>
          </c:yVal>
          <c:smooth val="0"/>
        </c:ser>
        <c:ser>
          <c:idx val="7"/>
          <c:order val="7"/>
          <c:tx>
            <c:v>cat3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formulas!$C$15:$C$16</c:f>
              <c:numCache>
                <c:ptCount val="2"/>
                <c:pt idx="0">
                  <c:v>21</c:v>
                </c:pt>
                <c:pt idx="1">
                  <c:v>25</c:v>
                </c:pt>
              </c:numCache>
            </c:numRef>
          </c:xVal>
          <c:yVal>
            <c:numRef>
              <c:f>formulas!$D$15:$D$16</c:f>
              <c:numCache>
                <c:ptCount val="2"/>
                <c:pt idx="0">
                  <c:v>596.25</c:v>
                </c:pt>
                <c:pt idx="1">
                  <c:v>596.25</c:v>
                </c:pt>
              </c:numCache>
            </c:numRef>
          </c:yVal>
          <c:smooth val="0"/>
        </c:ser>
        <c:ser>
          <c:idx val="8"/>
          <c:order val="8"/>
          <c:tx>
            <c:v>cat3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formulas!$C$16:$C$17</c:f>
              <c:numCache>
                <c:ptCount val="2"/>
                <c:pt idx="0">
                  <c:v>25</c:v>
                </c:pt>
                <c:pt idx="1">
                  <c:v>25.0025</c:v>
                </c:pt>
              </c:numCache>
            </c:numRef>
          </c:xVal>
          <c:yVal>
            <c:numRef>
              <c:f>formulas!$D$16:$D$17</c:f>
              <c:numCache>
                <c:ptCount val="2"/>
                <c:pt idx="0">
                  <c:v>596.25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cat4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formulas!$C$19:$C$20</c:f>
              <c:numCache>
                <c:ptCount val="2"/>
                <c:pt idx="0">
                  <c:v>25.0025</c:v>
                </c:pt>
                <c:pt idx="1">
                  <c:v>25</c:v>
                </c:pt>
              </c:numCache>
            </c:numRef>
          </c:xVal>
          <c:yVal>
            <c:numRef>
              <c:f>formulas!$D$19:$D$20</c:f>
              <c:numCache>
                <c:ptCount val="2"/>
                <c:pt idx="0">
                  <c:v>0</c:v>
                </c:pt>
                <c:pt idx="1">
                  <c:v>420.8</c:v>
                </c:pt>
              </c:numCache>
            </c:numRef>
          </c:yVal>
          <c:smooth val="0"/>
        </c:ser>
        <c:ser>
          <c:idx val="10"/>
          <c:order val="10"/>
          <c:tx>
            <c:v>cat4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formulas!$C$20:$C$21</c:f>
              <c:numCach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formulas!$D$20:$D$21</c:f>
              <c:numCache>
                <c:ptCount val="2"/>
                <c:pt idx="0">
                  <c:v>420.8</c:v>
                </c:pt>
                <c:pt idx="1">
                  <c:v>420.8</c:v>
                </c:pt>
              </c:numCache>
            </c:numRef>
          </c:yVal>
          <c:smooth val="0"/>
        </c:ser>
        <c:ser>
          <c:idx val="11"/>
          <c:order val="11"/>
          <c:tx>
            <c:v>cat4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formulas!$C$21:$C$22</c:f>
              <c:numCache>
                <c:ptCount val="2"/>
                <c:pt idx="0">
                  <c:v>30</c:v>
                </c:pt>
                <c:pt idx="1">
                  <c:v>30.003</c:v>
                </c:pt>
              </c:numCache>
            </c:numRef>
          </c:xVal>
          <c:yVal>
            <c:numRef>
              <c:f>formulas!$D$21:$D$22</c:f>
              <c:numCache>
                <c:ptCount val="2"/>
                <c:pt idx="0">
                  <c:v>420.8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cat5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formulas!$C$24:$C$25</c:f>
              <c:numCache>
                <c:ptCount val="2"/>
                <c:pt idx="0">
                  <c:v>30.003</c:v>
                </c:pt>
                <c:pt idx="1">
                  <c:v>30</c:v>
                </c:pt>
              </c:numCache>
            </c:numRef>
          </c:xVal>
          <c:yVal>
            <c:numRef>
              <c:f>formulas!$D$24:$D$25</c:f>
              <c:numCache>
                <c:ptCount val="2"/>
                <c:pt idx="0">
                  <c:v>0</c:v>
                </c:pt>
                <c:pt idx="1">
                  <c:v>299.8</c:v>
                </c:pt>
              </c:numCache>
            </c:numRef>
          </c:yVal>
          <c:smooth val="0"/>
        </c:ser>
        <c:ser>
          <c:idx val="13"/>
          <c:order val="13"/>
          <c:tx>
            <c:v>cat5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formulas!$C$25:$C$26</c:f>
              <c:numCache>
                <c:ptCount val="2"/>
                <c:pt idx="0">
                  <c:v>30</c:v>
                </c:pt>
                <c:pt idx="1">
                  <c:v>35</c:v>
                </c:pt>
              </c:numCache>
            </c:numRef>
          </c:xVal>
          <c:yVal>
            <c:numRef>
              <c:f>formulas!$D$25:$D$26</c:f>
              <c:numCache>
                <c:ptCount val="2"/>
                <c:pt idx="0">
                  <c:v>299.8</c:v>
                </c:pt>
                <c:pt idx="1">
                  <c:v>299.8</c:v>
                </c:pt>
              </c:numCache>
            </c:numRef>
          </c:yVal>
          <c:smooth val="0"/>
        </c:ser>
        <c:ser>
          <c:idx val="14"/>
          <c:order val="14"/>
          <c:tx>
            <c:v>cat5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formulas!$C$26:$C$27</c:f>
              <c:numCache>
                <c:ptCount val="2"/>
                <c:pt idx="0">
                  <c:v>35</c:v>
                </c:pt>
                <c:pt idx="1">
                  <c:v>35.0035</c:v>
                </c:pt>
              </c:numCache>
            </c:numRef>
          </c:xVal>
          <c:yVal>
            <c:numRef>
              <c:f>formulas!$D$26:$D$27</c:f>
              <c:numCache>
                <c:ptCount val="2"/>
                <c:pt idx="0">
                  <c:v>299.8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cat6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formulas!$C$29:$C$30</c:f>
              <c:numCache>
                <c:ptCount val="2"/>
                <c:pt idx="0">
                  <c:v>35.0035</c:v>
                </c:pt>
                <c:pt idx="1">
                  <c:v>35</c:v>
                </c:pt>
              </c:numCache>
            </c:numRef>
          </c:xVal>
          <c:yVal>
            <c:numRef>
              <c:f>formulas!$D$29:$D$30</c:f>
              <c:numCache>
                <c:ptCount val="2"/>
                <c:pt idx="0">
                  <c:v>0</c:v>
                </c:pt>
                <c:pt idx="1">
                  <c:v>148.6</c:v>
                </c:pt>
              </c:numCache>
            </c:numRef>
          </c:yVal>
          <c:smooth val="0"/>
        </c:ser>
        <c:ser>
          <c:idx val="16"/>
          <c:order val="16"/>
          <c:tx>
            <c:v>cat6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formulas!$C$30:$C$31</c:f>
              <c:numCache>
                <c:ptCount val="2"/>
                <c:pt idx="0">
                  <c:v>35</c:v>
                </c:pt>
                <c:pt idx="1">
                  <c:v>55</c:v>
                </c:pt>
              </c:numCache>
            </c:numRef>
          </c:xVal>
          <c:yVal>
            <c:numRef>
              <c:f>formulas!$D$30:$D$31</c:f>
              <c:numCache>
                <c:ptCount val="2"/>
                <c:pt idx="0">
                  <c:v>148.6</c:v>
                </c:pt>
                <c:pt idx="1">
                  <c:v>148.6</c:v>
                </c:pt>
              </c:numCache>
            </c:numRef>
          </c:yVal>
          <c:smooth val="0"/>
        </c:ser>
        <c:ser>
          <c:idx val="17"/>
          <c:order val="17"/>
          <c:tx>
            <c:v>cat6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formulas!$C$31:$C$32</c:f>
              <c:numCache>
                <c:ptCount val="2"/>
                <c:pt idx="0">
                  <c:v>55</c:v>
                </c:pt>
                <c:pt idx="1">
                  <c:v>55.0055</c:v>
                </c:pt>
              </c:numCache>
            </c:numRef>
          </c:xVal>
          <c:yVal>
            <c:numRef>
              <c:f>formulas!$D$31:$D$32</c:f>
              <c:numCache>
                <c:ptCount val="2"/>
                <c:pt idx="0">
                  <c:v>148.6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v>cat7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formulas!$C$34:$C$35</c:f>
              <c:numCache>
                <c:ptCount val="2"/>
                <c:pt idx="0">
                  <c:v>55.0055</c:v>
                </c:pt>
                <c:pt idx="1">
                  <c:v>55</c:v>
                </c:pt>
              </c:numCache>
            </c:numRef>
          </c:xVal>
          <c:yVal>
            <c:numRef>
              <c:f>formulas!$D$34:$D$35</c:f>
              <c:numCache>
                <c:ptCount val="2"/>
                <c:pt idx="0">
                  <c:v>0</c:v>
                </c:pt>
                <c:pt idx="1">
                  <c:v>24.4</c:v>
                </c:pt>
              </c:numCache>
            </c:numRef>
          </c:yVal>
          <c:smooth val="0"/>
        </c:ser>
        <c:ser>
          <c:idx val="19"/>
          <c:order val="19"/>
          <c:tx>
            <c:v>cat7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formulas!$C$35:$C$36</c:f>
              <c:numCache>
                <c:ptCount val="2"/>
                <c:pt idx="0">
                  <c:v>55</c:v>
                </c:pt>
                <c:pt idx="1">
                  <c:v>65</c:v>
                </c:pt>
              </c:numCache>
            </c:numRef>
          </c:xVal>
          <c:yVal>
            <c:numRef>
              <c:f>formulas!$D$35:$D$36</c:f>
              <c:numCache>
                <c:ptCount val="2"/>
                <c:pt idx="0">
                  <c:v>24.4</c:v>
                </c:pt>
                <c:pt idx="1">
                  <c:v>24.4</c:v>
                </c:pt>
              </c:numCache>
            </c:numRef>
          </c:yVal>
          <c:smooth val="0"/>
        </c:ser>
        <c:ser>
          <c:idx val="20"/>
          <c:order val="20"/>
          <c:tx>
            <c:v>cat7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formulas!$C$36:$C$37</c:f>
              <c:numCache>
                <c:ptCount val="2"/>
                <c:pt idx="0">
                  <c:v>65</c:v>
                </c:pt>
                <c:pt idx="1">
                  <c:v>65.0065</c:v>
                </c:pt>
              </c:numCache>
            </c:numRef>
          </c:xVal>
          <c:yVal>
            <c:numRef>
              <c:f>formulas!$D$36:$D$37</c:f>
              <c:numCache>
                <c:ptCount val="2"/>
                <c:pt idx="0">
                  <c:v>24.4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v>cat8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formulas!$C$39:$C$40</c:f>
              <c:numCache>
                <c:ptCount val="2"/>
                <c:pt idx="0">
                  <c:v>65.0065</c:v>
                </c:pt>
                <c:pt idx="1">
                  <c:v>65</c:v>
                </c:pt>
              </c:numCache>
            </c:numRef>
          </c:xVal>
          <c:yVal>
            <c:numRef>
              <c:f>formulas!$D$39:$D$40</c:f>
              <c:numCache>
                <c:ptCount val="2"/>
                <c:pt idx="0">
                  <c:v>0</c:v>
                </c:pt>
                <c:pt idx="1">
                  <c:v>14.866666666666667</c:v>
                </c:pt>
              </c:numCache>
            </c:numRef>
          </c:yVal>
          <c:smooth val="0"/>
        </c:ser>
        <c:ser>
          <c:idx val="22"/>
          <c:order val="22"/>
          <c:tx>
            <c:v>cat8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formulas!$C$40:$C$41</c:f>
              <c:numCache>
                <c:ptCount val="2"/>
                <c:pt idx="0">
                  <c:v>65</c:v>
                </c:pt>
                <c:pt idx="1">
                  <c:v>80</c:v>
                </c:pt>
              </c:numCache>
            </c:numRef>
          </c:xVal>
          <c:yVal>
            <c:numRef>
              <c:f>formulas!$D$40:$D$41</c:f>
              <c:numCache>
                <c:ptCount val="2"/>
                <c:pt idx="0">
                  <c:v>14.866666666666667</c:v>
                </c:pt>
                <c:pt idx="1">
                  <c:v>14.866666666666667</c:v>
                </c:pt>
              </c:numCache>
            </c:numRef>
          </c:yVal>
          <c:smooth val="0"/>
        </c:ser>
        <c:ser>
          <c:idx val="23"/>
          <c:order val="23"/>
          <c:tx>
            <c:v>cat8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formulas!$C$41:$C$42</c:f>
              <c:numCache>
                <c:ptCount val="2"/>
                <c:pt idx="0">
                  <c:v>80</c:v>
                </c:pt>
                <c:pt idx="1">
                  <c:v>80.008</c:v>
                </c:pt>
              </c:numCache>
            </c:numRef>
          </c:xVal>
          <c:yVal>
            <c:numRef>
              <c:f>formulas!$D$41:$D$42</c:f>
              <c:numCache>
                <c:ptCount val="2"/>
                <c:pt idx="0">
                  <c:v>14.866666666666667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cat9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formulas!$C$44:$C$45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formulas!$D$44:$D$45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v>cat9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formulas!$C$45:$C$46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formulas!$D$45:$D$46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v>cat9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formulas!$C$46:$C$47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formulas!$D$46:$D$47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v>cat10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formulas!$C$49:$C$50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formulas!$D$49:$D$50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v>cat10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formulas!$C$50:$C$51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formulas!$D$50:$D$51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cat10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formulas!$C$51:$C$52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formulas!$D$51:$D$52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tx>
            <c:v>cat11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formulas!$C$54:$C$55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formulas!$D$54:$D$55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v>cat11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formulas!$C$55:$C$56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formulas!$D$55:$D$56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v>cat11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formulas!$C$56:$C$57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formulas!$D$56:$D$57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tx>
            <c:v>cat12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formulas!$C$59:$C$60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formulas!$D$59:$D$60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tx>
            <c:v>cat12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formulas!$C$60:$C$61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formulas!$D$60:$D$61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tx>
            <c:v>cat12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formulas!$C$61:$C$62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formulas!$D$61:$D$62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3136122"/>
        <c:axId val="6898507"/>
      </c:scatterChart>
      <c:val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98507"/>
        <c:crosses val="autoZero"/>
        <c:crossBetween val="midCat"/>
        <c:dispUnits/>
      </c:valAx>
      <c:valAx>
        <c:axId val="689850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18</xdr:row>
      <xdr:rowOff>0</xdr:rowOff>
    </xdr:from>
    <xdr:to>
      <xdr:col>18</xdr:col>
      <xdr:colOff>428625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714875" y="3019425"/>
        <a:ext cx="5734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</xdr:row>
      <xdr:rowOff>0</xdr:rowOff>
    </xdr:from>
    <xdr:to>
      <xdr:col>18</xdr:col>
      <xdr:colOff>428625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4705350" y="571500"/>
        <a:ext cx="57435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4</xdr:row>
      <xdr:rowOff>9525</xdr:rowOff>
    </xdr:from>
    <xdr:to>
      <xdr:col>4</xdr:col>
      <xdr:colOff>342900</xdr:colOff>
      <xdr:row>5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0" y="742950"/>
          <a:ext cx="76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28575</xdr:rowOff>
    </xdr:from>
    <xdr:to>
      <xdr:col>4</xdr:col>
      <xdr:colOff>447675</xdr:colOff>
      <xdr:row>25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2238375" y="4210050"/>
          <a:ext cx="22860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38100</xdr:rowOff>
    </xdr:from>
    <xdr:to>
      <xdr:col>6</xdr:col>
      <xdr:colOff>295275</xdr:colOff>
      <xdr:row>25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952750" y="4219575"/>
          <a:ext cx="238125" cy="1143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26</xdr:row>
      <xdr:rowOff>57150</xdr:rowOff>
    </xdr:from>
    <xdr:to>
      <xdr:col>5</xdr:col>
      <xdr:colOff>228600</xdr:colOff>
      <xdr:row>27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2647950" y="4419600"/>
          <a:ext cx="114300" cy="219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23</xdr:row>
      <xdr:rowOff>57150</xdr:rowOff>
    </xdr:from>
    <xdr:to>
      <xdr:col>5</xdr:col>
      <xdr:colOff>228600</xdr:colOff>
      <xdr:row>24</xdr:row>
      <xdr:rowOff>114300</xdr:rowOff>
    </xdr:to>
    <xdr:sp>
      <xdr:nvSpPr>
        <xdr:cNvPr id="7" name="AutoShape 8"/>
        <xdr:cNvSpPr>
          <a:spLocks/>
        </xdr:cNvSpPr>
      </xdr:nvSpPr>
      <xdr:spPr>
        <a:xfrm>
          <a:off x="2647950" y="3905250"/>
          <a:ext cx="11430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5</xdr:row>
      <xdr:rowOff>9525</xdr:rowOff>
    </xdr:from>
    <xdr:to>
      <xdr:col>3</xdr:col>
      <xdr:colOff>114300</xdr:colOff>
      <xdr:row>18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914400"/>
          <a:ext cx="1809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19050</xdr:rowOff>
    </xdr:from>
    <xdr:to>
      <xdr:col>2</xdr:col>
      <xdr:colOff>190500</xdr:colOff>
      <xdr:row>18</xdr:row>
      <xdr:rowOff>9525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6275" y="923925"/>
          <a:ext cx="1809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.8515625" style="0" customWidth="1"/>
    <col min="2" max="2" width="8.140625" style="0" bestFit="1" customWidth="1"/>
    <col min="3" max="3" width="11.28125" style="0" customWidth="1"/>
    <col min="4" max="4" width="9.00390625" style="0" bestFit="1" customWidth="1"/>
    <col min="5" max="5" width="7.7109375" style="0" bestFit="1" customWidth="1"/>
    <col min="6" max="6" width="5.421875" style="3" bestFit="1" customWidth="1"/>
    <col min="7" max="7" width="9.140625" style="5" customWidth="1"/>
    <col min="8" max="8" width="9.57421875" style="6" customWidth="1"/>
    <col min="9" max="9" width="5.8515625" style="0" customWidth="1"/>
    <col min="20" max="20" width="12.140625" style="0" customWidth="1"/>
  </cols>
  <sheetData>
    <row r="1" spans="1:21" ht="15.75">
      <c r="A1" s="44"/>
      <c r="B1" s="57" t="s">
        <v>13</v>
      </c>
      <c r="C1" s="44"/>
      <c r="D1" s="44"/>
      <c r="E1" s="44"/>
      <c r="F1" s="53"/>
      <c r="G1" s="54"/>
      <c r="H1" s="5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6.5" thickBot="1">
      <c r="A2" s="44"/>
      <c r="B2" s="57"/>
      <c r="C2" s="44"/>
      <c r="D2" s="44"/>
      <c r="E2" s="44"/>
      <c r="F2" s="53"/>
      <c r="G2" s="54"/>
      <c r="H2" s="44"/>
      <c r="I2" s="44"/>
      <c r="J2" s="44"/>
      <c r="K2" s="44"/>
      <c r="L2" s="44"/>
      <c r="M2" s="45" t="s">
        <v>57</v>
      </c>
      <c r="N2" s="44"/>
      <c r="O2" s="44"/>
      <c r="P2" s="44"/>
      <c r="Q2" s="44"/>
      <c r="R2" s="44"/>
      <c r="S2" s="44"/>
      <c r="T2" s="44"/>
      <c r="U2" s="44"/>
    </row>
    <row r="3" spans="1:21" ht="12.75">
      <c r="A3" s="44"/>
      <c r="B3" s="10"/>
      <c r="C3" s="37" t="s">
        <v>17</v>
      </c>
      <c r="D3" s="38"/>
      <c r="E3" s="38"/>
      <c r="F3" s="39"/>
      <c r="G3" s="40"/>
      <c r="H3" s="41"/>
      <c r="I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2.75">
      <c r="A4" s="44"/>
      <c r="B4" s="104" t="s">
        <v>5</v>
      </c>
      <c r="C4" s="106" t="s">
        <v>6</v>
      </c>
      <c r="D4" s="108" t="s">
        <v>4</v>
      </c>
      <c r="E4" s="35" t="s">
        <v>12</v>
      </c>
      <c r="F4" s="93" t="s">
        <v>3</v>
      </c>
      <c r="G4" s="95" t="s">
        <v>10</v>
      </c>
      <c r="H4" s="96" t="s">
        <v>11</v>
      </c>
      <c r="I4" s="46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3.5" thickBot="1">
      <c r="A5" s="44"/>
      <c r="B5" s="105"/>
      <c r="C5" s="107"/>
      <c r="D5" s="109"/>
      <c r="E5" s="36"/>
      <c r="F5" s="94"/>
      <c r="G5" s="94"/>
      <c r="H5" s="97"/>
      <c r="I5" s="47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44"/>
      <c r="B6" s="73">
        <v>1</v>
      </c>
      <c r="C6" s="23">
        <f aca="true" t="shared" si="0" ref="C6:C14">IF(C26="","",C26)</f>
        <v>15</v>
      </c>
      <c r="D6" s="27">
        <f>IF(D26="","",D26)</f>
        <v>94</v>
      </c>
      <c r="E6" s="28">
        <f>IF(D6="","",D6/D$19)</f>
        <v>0.008136414784038778</v>
      </c>
      <c r="F6" s="24">
        <f>IF(C27="","",C7-C6)</f>
        <v>2</v>
      </c>
      <c r="G6" s="25">
        <f>IF(formulas!N$21="a",IF($D26="","",D6/($C7-$C6)),"")</f>
        <v>47</v>
      </c>
      <c r="H6" s="26">
        <f>IF(formulas!N$21="a",IF($D26="","",E6/($C7-$C6)),"")</f>
        <v>0.004068207392019389</v>
      </c>
      <c r="I6" s="86" t="s">
        <v>41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44"/>
      <c r="B7" s="74">
        <v>2</v>
      </c>
      <c r="C7" s="23">
        <f t="shared" si="0"/>
        <v>17</v>
      </c>
      <c r="D7" s="27">
        <f aca="true" t="shared" si="1" ref="D7:D13">IF(D27="","",D27)</f>
        <v>2032</v>
      </c>
      <c r="E7" s="28">
        <f aca="true" t="shared" si="2" ref="E7:E13">IF(D7="","",D7/D$19)</f>
        <v>0.17588505150177444</v>
      </c>
      <c r="F7" s="29">
        <f aca="true" t="shared" si="3" ref="F7:F17">IF(C28="","",C8-C7)</f>
        <v>4</v>
      </c>
      <c r="G7" s="30">
        <f>IF(formulas!N$21="a",IF($D27="","",D7/($C8-$C7)),"")</f>
        <v>508</v>
      </c>
      <c r="H7" s="31">
        <f>IF(formulas!N$21="a",IF($D27="","",E7/($C8-$C7)),"")</f>
        <v>0.04397126287544361</v>
      </c>
      <c r="I7" s="87"/>
      <c r="J7" s="44"/>
      <c r="K7" s="44"/>
      <c r="L7" s="44"/>
      <c r="M7" s="44"/>
      <c r="N7" s="44"/>
      <c r="O7" s="44"/>
      <c r="P7" s="44"/>
      <c r="Q7" s="44"/>
      <c r="R7" s="44"/>
      <c r="S7" s="44"/>
      <c r="T7" s="85" t="str">
        <f>IF(formulas!N$21="a","ADJUSTED FREQUENCY HISTOGRAM (SHOWING DENSITIES)","FREQUENCY HISTOGRAM (NOT ADJUSTED)")</f>
        <v>ADJUSTED FREQUENCY HISTOGRAM (SHOWING DENSITIES)</v>
      </c>
      <c r="U7" s="44"/>
    </row>
    <row r="8" spans="1:21" ht="12.75">
      <c r="A8" s="44"/>
      <c r="B8" s="74">
        <v>3</v>
      </c>
      <c r="C8" s="23">
        <f t="shared" si="0"/>
        <v>21</v>
      </c>
      <c r="D8" s="27">
        <f t="shared" si="1"/>
        <v>2385</v>
      </c>
      <c r="E8" s="28">
        <f t="shared" si="2"/>
        <v>0.2064398857439626</v>
      </c>
      <c r="F8" s="29">
        <f t="shared" si="3"/>
        <v>4</v>
      </c>
      <c r="G8" s="30">
        <f>IF(formulas!N$21="a",IF($D28="","",D8/($C9-$C8)),"")</f>
        <v>596.25</v>
      </c>
      <c r="H8" s="31">
        <f>IF(formulas!N$21="a",IF($D28="","",E8/($C9-$C8)),"")</f>
        <v>0.05160997143599065</v>
      </c>
      <c r="I8" s="87"/>
      <c r="J8" s="44"/>
      <c r="K8" s="44"/>
      <c r="L8" s="44"/>
      <c r="M8" s="44"/>
      <c r="N8" s="44"/>
      <c r="O8" s="44"/>
      <c r="P8" s="44"/>
      <c r="Q8" s="44"/>
      <c r="R8" s="44"/>
      <c r="S8" s="44"/>
      <c r="T8" s="85"/>
      <c r="U8" s="44"/>
    </row>
    <row r="9" spans="1:21" ht="12.75">
      <c r="A9" s="44"/>
      <c r="B9" s="74">
        <v>4</v>
      </c>
      <c r="C9" s="23">
        <f t="shared" si="0"/>
        <v>25</v>
      </c>
      <c r="D9" s="27">
        <f t="shared" si="1"/>
        <v>2104</v>
      </c>
      <c r="E9" s="28">
        <f t="shared" si="2"/>
        <v>0.1821171989959318</v>
      </c>
      <c r="F9" s="29">
        <f t="shared" si="3"/>
        <v>5</v>
      </c>
      <c r="G9" s="30">
        <f>IF(formulas!N$21="a",IF($D29="","",D9/($C10-$C9)),"")</f>
        <v>420.8</v>
      </c>
      <c r="H9" s="31">
        <f>IF(formulas!N$21="a",IF($D29="","",E9/($C10-$C9)),"")</f>
        <v>0.03642343979918636</v>
      </c>
      <c r="I9" s="87"/>
      <c r="J9" s="44"/>
      <c r="K9" s="44"/>
      <c r="L9" s="44"/>
      <c r="M9" s="44"/>
      <c r="N9" s="44"/>
      <c r="O9" s="44"/>
      <c r="P9" s="44"/>
      <c r="Q9" s="44"/>
      <c r="R9" s="44"/>
      <c r="S9" s="44"/>
      <c r="T9" s="85"/>
      <c r="U9" s="44"/>
    </row>
    <row r="10" spans="1:21" ht="12.75">
      <c r="A10" s="44"/>
      <c r="B10" s="74">
        <v>5</v>
      </c>
      <c r="C10" s="23">
        <f t="shared" si="0"/>
        <v>30</v>
      </c>
      <c r="D10" s="27">
        <f t="shared" si="1"/>
        <v>1499</v>
      </c>
      <c r="E10" s="28">
        <f t="shared" si="2"/>
        <v>0.12974984852419286</v>
      </c>
      <c r="F10" s="29">
        <f t="shared" si="3"/>
        <v>5</v>
      </c>
      <c r="G10" s="30">
        <f>IF(formulas!N$21="a",IF($D30="","",D10/($C11-$C10)),"")</f>
        <v>299.8</v>
      </c>
      <c r="H10" s="31">
        <f>IF(formulas!N$21="a",IF($D30="","",E10/($C11-$C10)),"")</f>
        <v>0.025949969704838573</v>
      </c>
      <c r="I10" s="87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85"/>
      <c r="U10" s="44"/>
    </row>
    <row r="11" spans="1:21" ht="12.75">
      <c r="A11" s="44"/>
      <c r="B11" s="74">
        <v>6</v>
      </c>
      <c r="C11" s="23">
        <f t="shared" si="0"/>
        <v>35</v>
      </c>
      <c r="D11" s="27">
        <f t="shared" si="1"/>
        <v>2972</v>
      </c>
      <c r="E11" s="28">
        <f t="shared" si="2"/>
        <v>0.2572491993421622</v>
      </c>
      <c r="F11" s="29">
        <f t="shared" si="3"/>
        <v>20</v>
      </c>
      <c r="G11" s="30">
        <f>IF(formulas!N$21="a",IF($D31="","",D11/($C12-$C11)),"")</f>
        <v>148.6</v>
      </c>
      <c r="H11" s="31">
        <f>IF(formulas!N$21="a",IF($D31="","",E11/($C12-$C11)),"")</f>
        <v>0.012862459967108112</v>
      </c>
      <c r="I11" s="87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85"/>
      <c r="U11" s="44"/>
    </row>
    <row r="12" spans="1:21" ht="12.75">
      <c r="A12" s="44"/>
      <c r="B12" s="74">
        <v>7</v>
      </c>
      <c r="C12" s="23">
        <f t="shared" si="0"/>
        <v>55</v>
      </c>
      <c r="D12" s="27">
        <f t="shared" si="1"/>
        <v>244</v>
      </c>
      <c r="E12" s="28">
        <f t="shared" si="2"/>
        <v>0.021120055396866615</v>
      </c>
      <c r="F12" s="29">
        <f t="shared" si="3"/>
        <v>10</v>
      </c>
      <c r="G12" s="30">
        <f>IF(formulas!N$21="a",IF($D32="","",D12/($C13-$C12)),"")</f>
        <v>24.4</v>
      </c>
      <c r="H12" s="31">
        <f>IF(formulas!N$21="a",IF($D32="","",E12/($C13-$C12)),"")</f>
        <v>0.0021120055396866614</v>
      </c>
      <c r="I12" s="88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8"/>
      <c r="U12" s="44"/>
    </row>
    <row r="13" spans="1:21" ht="12.75">
      <c r="A13" s="44"/>
      <c r="B13" s="74">
        <v>8</v>
      </c>
      <c r="C13" s="23">
        <f t="shared" si="0"/>
        <v>65</v>
      </c>
      <c r="D13" s="27">
        <f t="shared" si="1"/>
        <v>223</v>
      </c>
      <c r="E13" s="28">
        <f t="shared" si="2"/>
        <v>0.019302345711070718</v>
      </c>
      <c r="F13" s="29">
        <f t="shared" si="3"/>
        <v>15</v>
      </c>
      <c r="G13" s="30">
        <f>IF(formulas!N$21="a",IF($D33="","",D13/($C14-$C13)),"")</f>
        <v>14.866666666666667</v>
      </c>
      <c r="H13" s="31">
        <f>IF(formulas!N$21="a",IF($D33="","",E13/($C14-$C13)),"")</f>
        <v>0.0012868230474047146</v>
      </c>
      <c r="I13" s="88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8"/>
      <c r="U13" s="44"/>
    </row>
    <row r="14" spans="1:21" ht="13.5" thickBot="1">
      <c r="A14" s="44"/>
      <c r="B14" s="74">
        <v>9</v>
      </c>
      <c r="C14" s="23">
        <f t="shared" si="0"/>
        <v>80</v>
      </c>
      <c r="D14" s="27">
        <f>IF(D34="","",D34)</f>
      </c>
      <c r="E14" s="28">
        <f>IF(D14="","",D14/D$19)</f>
      </c>
      <c r="F14" s="29">
        <f t="shared" si="3"/>
      </c>
      <c r="G14" s="30">
        <f>IF(formulas!N$21="a",IF($D34="","",D14/($C15-$C14)),"")</f>
      </c>
      <c r="H14" s="31">
        <f>IF(formulas!N$21="a",IF($D34="","",E14/($C15-$C14)),"")</f>
      </c>
      <c r="I14" s="8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8"/>
      <c r="U14" s="44"/>
    </row>
    <row r="15" spans="1:21" ht="12.75">
      <c r="A15" s="44"/>
      <c r="B15" s="74">
        <v>10</v>
      </c>
      <c r="C15" s="23">
        <f>IF(C35="","",C35)</f>
      </c>
      <c r="D15" s="27">
        <f>IF(D35="","",D35)</f>
      </c>
      <c r="E15" s="28">
        <f>IF(D15="","",D15/D$19)</f>
      </c>
      <c r="F15" s="29">
        <f t="shared" si="3"/>
      </c>
      <c r="G15" s="30">
        <f>IF(formulas!N$21="a",IF($D35="","",D15/($C16-$C15)),"")</f>
      </c>
      <c r="H15" s="31">
        <f>IF(formulas!N$21="a",IF($D35="","",E15/($C16-$C15)),"")</f>
      </c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8"/>
      <c r="U15" s="44"/>
    </row>
    <row r="16" spans="1:21" ht="12.75">
      <c r="A16" s="44"/>
      <c r="B16" s="74">
        <v>11</v>
      </c>
      <c r="C16" s="23">
        <f>IF(C36="","",C36)</f>
      </c>
      <c r="D16" s="27">
        <f>IF(D36="","",D36)</f>
      </c>
      <c r="E16" s="28">
        <f>IF(D16="","",D16/D$19)</f>
      </c>
      <c r="F16" s="29">
        <f t="shared" si="3"/>
      </c>
      <c r="G16" s="30">
        <f>IF(formulas!N$21="a",IF($D36="","",D16/($C17-$C16)),"")</f>
      </c>
      <c r="H16" s="31">
        <f>IF(formulas!N$21="a",IF($D36="","",E16/($C17-$C16)),"")</f>
      </c>
      <c r="I16" s="49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8"/>
      <c r="U16" s="44"/>
    </row>
    <row r="17" spans="1:21" ht="12.75">
      <c r="A17" s="44"/>
      <c r="B17" s="75">
        <v>12</v>
      </c>
      <c r="C17" s="23">
        <f>IF(C37="","",C37)</f>
      </c>
      <c r="D17" s="27">
        <f>IF(D37="","",D37)</f>
      </c>
      <c r="E17" s="28">
        <f>IF(D17="","",D17/D$19)</f>
      </c>
      <c r="F17" s="32">
        <f t="shared" si="3"/>
      </c>
      <c r="G17" s="33">
        <f>IF(formulas!N$21="a",IF($D37="","",D17/($C18-$C17)),"")</f>
      </c>
      <c r="H17" s="34">
        <f>IF(formulas!N$21="a",IF($D37="","",E17/($C18-$C17)),"")</f>
      </c>
      <c r="I17" s="4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2.75">
      <c r="A18" s="44"/>
      <c r="B18" s="76" t="s">
        <v>2</v>
      </c>
      <c r="C18" s="77">
        <f>IF(C38="","",C38)</f>
      </c>
      <c r="D18" s="70"/>
      <c r="E18" s="71"/>
      <c r="F18" s="29"/>
      <c r="G18" s="30"/>
      <c r="H18" s="58"/>
      <c r="I18" s="4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2.75">
      <c r="A19" s="44"/>
      <c r="B19" s="59"/>
      <c r="C19" s="69" t="s">
        <v>0</v>
      </c>
      <c r="D19" s="42">
        <f>SUM(D6:D17)</f>
        <v>11553</v>
      </c>
      <c r="E19" s="43">
        <f>SUM(E6:E17)</f>
        <v>1</v>
      </c>
      <c r="F19" s="29"/>
      <c r="G19" s="30"/>
      <c r="H19" s="58"/>
      <c r="I19" s="46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2.75">
      <c r="A20" s="44"/>
      <c r="B20" s="59"/>
      <c r="C20" s="46"/>
      <c r="D20" s="46"/>
      <c r="E20" s="46"/>
      <c r="F20" s="60"/>
      <c r="G20" s="61"/>
      <c r="H20" s="62"/>
      <c r="I20" s="4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3.5" thickBot="1">
      <c r="A21" s="44"/>
      <c r="B21" s="63"/>
      <c r="C21" s="64" t="s">
        <v>17</v>
      </c>
      <c r="D21" s="65"/>
      <c r="E21" s="65"/>
      <c r="F21" s="66"/>
      <c r="G21" s="67"/>
      <c r="H21" s="68"/>
      <c r="I21" s="46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12.75">
      <c r="A22" s="44"/>
      <c r="B22" s="44"/>
      <c r="C22" s="44"/>
      <c r="D22" s="44"/>
      <c r="E22" s="44"/>
      <c r="F22" s="53"/>
      <c r="G22" s="54"/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85" t="str">
        <f>IF(formulas!N$21="a","ADJUSTED RELATIVE FREQUENCY HISTOGRAM (SHOWING DENSITIES)","RELATIVE FREQUENCY HISTOGRAM (NOT ADJUSTED )")</f>
        <v>ADJUSTED RELATIVE FREQUENCY HISTOGRAM (SHOWING DENSITIES)</v>
      </c>
      <c r="U22" s="44"/>
    </row>
    <row r="23" spans="1:21" ht="13.5" thickBot="1">
      <c r="A23" s="44"/>
      <c r="B23" s="56" t="s">
        <v>14</v>
      </c>
      <c r="C23" s="44"/>
      <c r="D23" s="44"/>
      <c r="E23" s="44"/>
      <c r="F23" s="53"/>
      <c r="G23" s="54"/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85"/>
      <c r="U23" s="44"/>
    </row>
    <row r="24" spans="1:21" ht="12.75" customHeight="1">
      <c r="A24" s="44"/>
      <c r="B24" s="110" t="s">
        <v>5</v>
      </c>
      <c r="C24" s="110" t="s">
        <v>6</v>
      </c>
      <c r="D24" s="110" t="s">
        <v>4</v>
      </c>
      <c r="E24" s="92"/>
      <c r="F24" s="100"/>
      <c r="G24" s="102"/>
      <c r="H24" s="90" t="s">
        <v>7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85"/>
      <c r="U24" s="44"/>
    </row>
    <row r="25" spans="1:21" ht="13.5" thickBot="1">
      <c r="A25" s="44"/>
      <c r="B25" s="110"/>
      <c r="C25" s="110"/>
      <c r="D25" s="110"/>
      <c r="E25" s="92"/>
      <c r="F25" s="101"/>
      <c r="G25" s="103"/>
      <c r="H25" s="9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85"/>
      <c r="U25" s="44"/>
    </row>
    <row r="26" spans="1:21" ht="14.25" thickBot="1" thickTop="1">
      <c r="A26" s="44"/>
      <c r="B26" s="46">
        <v>1</v>
      </c>
      <c r="C26" s="16">
        <v>15</v>
      </c>
      <c r="D26" s="18">
        <v>94</v>
      </c>
      <c r="E26" s="92"/>
      <c r="F26" s="72"/>
      <c r="G26" s="103"/>
      <c r="H26" s="9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85"/>
      <c r="U26" s="44"/>
    </row>
    <row r="27" spans="1:21" ht="13.5" customHeight="1" thickTop="1">
      <c r="A27" s="44"/>
      <c r="B27" s="46">
        <v>2</v>
      </c>
      <c r="C27" s="17">
        <v>17</v>
      </c>
      <c r="D27" s="19">
        <v>2032</v>
      </c>
      <c r="E27" s="92"/>
      <c r="F27" s="98"/>
      <c r="G27" s="103"/>
      <c r="H27" s="14">
        <f>IF(D27=0,IF(D26=0,"",IF(C27="","ENTER BOUND ! !","")),"")</f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85"/>
      <c r="U27" s="44"/>
    </row>
    <row r="28" spans="1:21" ht="12.75">
      <c r="A28" s="44"/>
      <c r="B28" s="46">
        <v>3</v>
      </c>
      <c r="C28" s="17">
        <v>21</v>
      </c>
      <c r="D28" s="19">
        <v>2385</v>
      </c>
      <c r="E28" s="92"/>
      <c r="F28" s="99"/>
      <c r="G28" s="103"/>
      <c r="H28" s="14">
        <f aca="true" t="shared" si="4" ref="H28:H38">IF(D28=0,IF(D27=0,"",IF(C28="","ENTER BOUND ! !","")),"")</f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2.75">
      <c r="A29" s="44"/>
      <c r="B29" s="46">
        <v>4</v>
      </c>
      <c r="C29" s="17">
        <v>25</v>
      </c>
      <c r="D29" s="19">
        <v>2104</v>
      </c>
      <c r="E29" s="78" t="s">
        <v>56</v>
      </c>
      <c r="F29" s="79"/>
      <c r="G29" s="80"/>
      <c r="H29" s="14">
        <f t="shared" si="4"/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2.75">
      <c r="A30" s="44"/>
      <c r="B30" s="46">
        <v>5</v>
      </c>
      <c r="C30" s="17">
        <v>30</v>
      </c>
      <c r="D30" s="19">
        <v>1499</v>
      </c>
      <c r="E30" s="81"/>
      <c r="F30" s="79"/>
      <c r="G30" s="80"/>
      <c r="H30" s="14">
        <f t="shared" si="4"/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2.75">
      <c r="A31" s="44"/>
      <c r="B31" s="46">
        <v>6</v>
      </c>
      <c r="C31" s="17">
        <v>35</v>
      </c>
      <c r="D31" s="19">
        <v>2972</v>
      </c>
      <c r="E31" s="81"/>
      <c r="F31" s="79"/>
      <c r="G31" s="80"/>
      <c r="H31" s="14">
        <f t="shared" si="4"/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2.75">
      <c r="A32" s="44"/>
      <c r="B32" s="46">
        <v>7</v>
      </c>
      <c r="C32" s="17">
        <v>55</v>
      </c>
      <c r="D32" s="19">
        <v>244</v>
      </c>
      <c r="E32" s="81"/>
      <c r="F32" s="79"/>
      <c r="G32" s="80"/>
      <c r="H32" s="14">
        <f t="shared" si="4"/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2.75">
      <c r="A33" s="44"/>
      <c r="B33" s="46">
        <v>8</v>
      </c>
      <c r="C33" s="17">
        <v>65</v>
      </c>
      <c r="D33" s="19">
        <v>223</v>
      </c>
      <c r="E33" s="82"/>
      <c r="F33" s="83"/>
      <c r="G33" s="84"/>
      <c r="H33" s="14">
        <f t="shared" si="4"/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12.75">
      <c r="A34" s="44"/>
      <c r="B34" s="46">
        <v>9</v>
      </c>
      <c r="C34" s="17">
        <v>80</v>
      </c>
      <c r="D34" s="19"/>
      <c r="E34" s="82"/>
      <c r="F34" s="83"/>
      <c r="G34" s="84"/>
      <c r="H34" s="14">
        <f t="shared" si="4"/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12.75">
      <c r="A35" s="44"/>
      <c r="B35" s="46">
        <v>10</v>
      </c>
      <c r="C35" s="17"/>
      <c r="D35" s="19"/>
      <c r="E35" s="82"/>
      <c r="F35" s="83"/>
      <c r="G35" s="84"/>
      <c r="H35" s="14">
        <f t="shared" si="4"/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ht="12.75">
      <c r="A36" s="44"/>
      <c r="B36" s="46">
        <v>11</v>
      </c>
      <c r="C36" s="17"/>
      <c r="D36" s="19"/>
      <c r="E36" s="44"/>
      <c r="F36" s="53"/>
      <c r="G36" s="54"/>
      <c r="H36" s="14">
        <f t="shared" si="4"/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13.5" thickBot="1">
      <c r="A37" s="44"/>
      <c r="B37" s="46">
        <v>12</v>
      </c>
      <c r="C37" s="17"/>
      <c r="D37" s="20"/>
      <c r="E37" s="44"/>
      <c r="F37" s="53"/>
      <c r="G37" s="54"/>
      <c r="H37" s="14">
        <f t="shared" si="4"/>
      </c>
      <c r="I37" s="50"/>
      <c r="J37" s="50"/>
      <c r="K37" s="50"/>
      <c r="L37" s="51"/>
      <c r="M37" s="50"/>
      <c r="N37" s="50"/>
      <c r="O37" s="50"/>
      <c r="P37" s="50"/>
      <c r="Q37" s="50"/>
      <c r="R37" s="50"/>
      <c r="S37" s="50"/>
      <c r="T37" s="50"/>
      <c r="U37" s="50"/>
    </row>
    <row r="38" spans="1:21" ht="14.25" thickBot="1" thickTop="1">
      <c r="A38" s="44"/>
      <c r="B38" s="9" t="s">
        <v>2</v>
      </c>
      <c r="C38" s="21"/>
      <c r="D38" s="8"/>
      <c r="E38" s="44"/>
      <c r="F38" s="53"/>
      <c r="G38" s="54"/>
      <c r="H38" s="15">
        <f t="shared" si="4"/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ht="13.5" thickTop="1">
      <c r="A39" s="44"/>
      <c r="B39" s="44"/>
      <c r="C39" s="44"/>
      <c r="D39" s="44"/>
      <c r="E39" s="44"/>
      <c r="F39" s="53"/>
      <c r="G39" s="5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ht="12.75">
      <c r="A40" s="44"/>
      <c r="B40" s="52" t="s">
        <v>8</v>
      </c>
      <c r="C40" s="44"/>
      <c r="D40" s="44"/>
      <c r="E40" s="44"/>
      <c r="F40" s="53"/>
      <c r="G40" s="54"/>
      <c r="H40" s="5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12.75">
      <c r="A41" s="44"/>
      <c r="B41" s="44">
        <v>1</v>
      </c>
      <c r="C41" s="44" t="s">
        <v>48</v>
      </c>
      <c r="D41" s="44"/>
      <c r="E41" s="44"/>
      <c r="F41" s="53"/>
      <c r="G41" s="54"/>
      <c r="H41" s="5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12.75">
      <c r="A42" s="44"/>
      <c r="B42" s="44">
        <v>2</v>
      </c>
      <c r="C42" s="44" t="s">
        <v>9</v>
      </c>
      <c r="D42" s="44"/>
      <c r="E42" s="44"/>
      <c r="F42" s="53"/>
      <c r="G42" s="54"/>
      <c r="H42" s="5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ht="12.75">
      <c r="A43" s="44"/>
      <c r="B43" s="44">
        <v>3</v>
      </c>
      <c r="C43" s="56" t="s">
        <v>38</v>
      </c>
      <c r="D43" s="44"/>
      <c r="E43" s="44"/>
      <c r="F43" s="53"/>
      <c r="G43" s="54"/>
      <c r="H43" s="5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2.75">
      <c r="A44" s="44"/>
      <c r="B44" s="44">
        <v>4</v>
      </c>
      <c r="C44" s="44" t="s">
        <v>55</v>
      </c>
      <c r="D44" s="44"/>
      <c r="E44" s="44"/>
      <c r="F44" s="53"/>
      <c r="G44" s="54"/>
      <c r="H44" s="55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44"/>
      <c r="B45" s="44"/>
      <c r="C45" s="44"/>
      <c r="D45" s="44"/>
      <c r="E45" s="44"/>
      <c r="F45" s="53"/>
      <c r="G45" s="54"/>
      <c r="H45" s="55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12.75">
      <c r="A46" s="44"/>
      <c r="B46" s="44"/>
      <c r="C46" s="52" t="s">
        <v>43</v>
      </c>
      <c r="D46" s="44"/>
      <c r="E46" s="44"/>
      <c r="F46" s="53"/>
      <c r="G46" s="54"/>
      <c r="H46" s="55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ht="12.75">
      <c r="A47" s="44"/>
      <c r="B47" s="44"/>
      <c r="C47" s="44" t="s">
        <v>15</v>
      </c>
      <c r="D47" s="44"/>
      <c r="E47" s="44"/>
      <c r="F47" s="53"/>
      <c r="G47" s="54"/>
      <c r="H47" s="55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2.75">
      <c r="A48" s="44"/>
      <c r="B48" s="44"/>
      <c r="C48" s="44" t="s">
        <v>18</v>
      </c>
      <c r="D48" s="44"/>
      <c r="E48" s="44"/>
      <c r="F48" s="53"/>
      <c r="G48" s="54"/>
      <c r="H48" s="55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ht="12.75">
      <c r="A49" s="44"/>
      <c r="B49" s="44"/>
      <c r="C49" s="44"/>
      <c r="D49" s="44"/>
      <c r="E49" s="44"/>
      <c r="F49" s="53"/>
      <c r="G49" s="54"/>
      <c r="H49" s="55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12.75">
      <c r="A50" s="44"/>
      <c r="B50" s="44"/>
      <c r="C50" s="52" t="s">
        <v>42</v>
      </c>
      <c r="D50" s="44"/>
      <c r="E50" s="44"/>
      <c r="F50" s="53"/>
      <c r="G50" s="54"/>
      <c r="H50" s="55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2.75">
      <c r="A51" s="44"/>
      <c r="B51" s="44"/>
      <c r="C51" s="44" t="s">
        <v>19</v>
      </c>
      <c r="D51" s="44"/>
      <c r="E51" s="44"/>
      <c r="F51" s="53"/>
      <c r="G51" s="54"/>
      <c r="H51" s="55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2.75">
      <c r="A52" s="44"/>
      <c r="B52" s="44"/>
      <c r="C52" s="44" t="s">
        <v>16</v>
      </c>
      <c r="D52" s="44"/>
      <c r="E52" s="44"/>
      <c r="F52" s="53"/>
      <c r="G52" s="54"/>
      <c r="H52" s="55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2.75">
      <c r="A53" s="44"/>
      <c r="B53" s="44"/>
      <c r="C53" s="44"/>
      <c r="D53" s="44"/>
      <c r="E53" s="44"/>
      <c r="F53" s="53"/>
      <c r="G53" s="54"/>
      <c r="H53" s="55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2.75">
      <c r="A54" s="44"/>
      <c r="B54" s="44"/>
      <c r="C54" s="52" t="s">
        <v>44</v>
      </c>
      <c r="D54" s="44"/>
      <c r="E54" s="44"/>
      <c r="F54" s="53"/>
      <c r="G54" s="54"/>
      <c r="H54" s="55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2.75">
      <c r="A55" s="44"/>
      <c r="B55" s="44"/>
      <c r="C55" s="44" t="s">
        <v>35</v>
      </c>
      <c r="D55" s="44"/>
      <c r="E55" s="44"/>
      <c r="F55" s="53"/>
      <c r="G55" s="54"/>
      <c r="H55" s="55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2.75">
      <c r="A56" s="44"/>
      <c r="B56" s="44"/>
      <c r="C56" s="44" t="s">
        <v>36</v>
      </c>
      <c r="D56" s="44"/>
      <c r="E56" s="44"/>
      <c r="F56" s="53"/>
      <c r="G56" s="54"/>
      <c r="H56" s="5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2.75">
      <c r="A57" s="44"/>
      <c r="B57" s="44"/>
      <c r="C57" s="44" t="s">
        <v>46</v>
      </c>
      <c r="D57" s="44"/>
      <c r="E57" s="44"/>
      <c r="F57" s="53"/>
      <c r="G57" s="54"/>
      <c r="H57" s="55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2.75">
      <c r="A58" s="44"/>
      <c r="B58" s="44"/>
      <c r="C58" s="44"/>
      <c r="D58" s="44"/>
      <c r="E58" s="44"/>
      <c r="F58" s="53"/>
      <c r="G58" s="54"/>
      <c r="H58" s="55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2.75">
      <c r="A59" s="44"/>
      <c r="B59" s="44"/>
      <c r="C59" s="52" t="s">
        <v>39</v>
      </c>
      <c r="D59" s="44"/>
      <c r="E59" s="44"/>
      <c r="F59" s="53"/>
      <c r="G59" s="54"/>
      <c r="H59" s="55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2.75">
      <c r="A60" s="44"/>
      <c r="B60" s="44"/>
      <c r="C60" s="44" t="s">
        <v>35</v>
      </c>
      <c r="D60" s="44"/>
      <c r="E60" s="44"/>
      <c r="F60" s="53"/>
      <c r="G60" s="54"/>
      <c r="H60" s="55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2.75">
      <c r="A61" s="44"/>
      <c r="B61" s="44"/>
      <c r="C61" s="44" t="s">
        <v>36</v>
      </c>
      <c r="D61" s="44"/>
      <c r="E61" s="44"/>
      <c r="F61" s="53"/>
      <c r="G61" s="54"/>
      <c r="H61" s="55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12.75">
      <c r="A62" s="44"/>
      <c r="B62" s="44"/>
      <c r="C62" s="44" t="s">
        <v>45</v>
      </c>
      <c r="D62" s="44"/>
      <c r="E62" s="44"/>
      <c r="F62" s="53"/>
      <c r="G62" s="54"/>
      <c r="H62" s="5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12.75">
      <c r="A63" s="44"/>
      <c r="B63" s="44"/>
      <c r="C63" s="44" t="s">
        <v>37</v>
      </c>
      <c r="D63" s="44"/>
      <c r="E63" s="44"/>
      <c r="F63" s="53"/>
      <c r="G63" s="54"/>
      <c r="H63" s="5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12.75">
      <c r="A64" s="44"/>
      <c r="B64" s="44"/>
      <c r="C64" s="44" t="s">
        <v>47</v>
      </c>
      <c r="D64" s="44"/>
      <c r="E64" s="44"/>
      <c r="F64" s="53"/>
      <c r="G64" s="54"/>
      <c r="H64" s="5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2.75">
      <c r="A65" s="44"/>
      <c r="B65" s="44"/>
      <c r="C65" s="44"/>
      <c r="D65" s="44"/>
      <c r="E65" s="44"/>
      <c r="F65" s="53"/>
      <c r="G65" s="54"/>
      <c r="H65" s="5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44"/>
      <c r="B66" s="44"/>
      <c r="C66" s="44"/>
      <c r="D66" s="44"/>
      <c r="E66" s="44"/>
      <c r="F66" s="53"/>
      <c r="G66" s="54"/>
      <c r="H66" s="5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44"/>
      <c r="B67" s="44"/>
      <c r="C67" s="44"/>
      <c r="D67" s="44"/>
      <c r="E67" s="44"/>
      <c r="F67" s="53"/>
      <c r="G67" s="54"/>
      <c r="H67" s="5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</sheetData>
  <mergeCells count="18">
    <mergeCell ref="B4:B5"/>
    <mergeCell ref="C4:C5"/>
    <mergeCell ref="D4:D5"/>
    <mergeCell ref="B24:B25"/>
    <mergeCell ref="C24:C25"/>
    <mergeCell ref="D24:D25"/>
    <mergeCell ref="F4:F5"/>
    <mergeCell ref="G4:G5"/>
    <mergeCell ref="H4:H5"/>
    <mergeCell ref="F27:F28"/>
    <mergeCell ref="F24:F25"/>
    <mergeCell ref="G24:G28"/>
    <mergeCell ref="E29:G35"/>
    <mergeCell ref="T7:T11"/>
    <mergeCell ref="T22:T27"/>
    <mergeCell ref="I6:I14"/>
    <mergeCell ref="H24:H26"/>
    <mergeCell ref="E24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2"/>
  <sheetViews>
    <sheetView workbookViewId="0" topLeftCell="A1">
      <selection activeCell="D5" sqref="D5"/>
    </sheetView>
  </sheetViews>
  <sheetFormatPr defaultColWidth="9.140625" defaultRowHeight="12.75"/>
  <cols>
    <col min="2" max="2" width="9.140625" style="7" customWidth="1"/>
    <col min="4" max="4" width="10.421875" style="4" customWidth="1"/>
    <col min="5" max="5" width="10.140625" style="2" customWidth="1"/>
    <col min="14" max="14" width="11.28125" style="0" bestFit="1" customWidth="1"/>
  </cols>
  <sheetData>
    <row r="1" spans="2:13" ht="12.75">
      <c r="B1" s="13" t="s">
        <v>34</v>
      </c>
      <c r="M1" s="13" t="s">
        <v>34</v>
      </c>
    </row>
    <row r="2" spans="3:5" ht="12.75">
      <c r="C2" s="7"/>
      <c r="D2" s="111" t="s">
        <v>40</v>
      </c>
      <c r="E2" s="112"/>
    </row>
    <row r="3" spans="3:16" ht="12.75">
      <c r="C3" s="7" t="s">
        <v>32</v>
      </c>
      <c r="D3" s="4" t="s">
        <v>1</v>
      </c>
      <c r="E3" s="12" t="s">
        <v>33</v>
      </c>
      <c r="M3" s="7" t="s">
        <v>52</v>
      </c>
      <c r="N3" t="s">
        <v>3</v>
      </c>
      <c r="P3" s="13"/>
    </row>
    <row r="4" spans="2:14" ht="12.75">
      <c r="B4" s="7" t="s">
        <v>20</v>
      </c>
      <c r="C4">
        <f>IF(Histograms!D6="",Histograms!C$6,Histograms!C6*1.0001)</f>
        <v>15.0015</v>
      </c>
      <c r="D4" s="4">
        <v>0</v>
      </c>
      <c r="E4" s="2">
        <v>0</v>
      </c>
      <c r="G4" s="13" t="s">
        <v>34</v>
      </c>
      <c r="M4" s="11">
        <v>1</v>
      </c>
      <c r="N4" s="1">
        <f>Histograms!F6</f>
        <v>2</v>
      </c>
    </row>
    <row r="5" spans="3:14" ht="12.75">
      <c r="C5">
        <f>IF(Histograms!D6="",Histograms!C$6*1.0001,Histograms!C6)</f>
        <v>15</v>
      </c>
      <c r="D5" s="4">
        <f>IF(Histograms!$D6="",0,IF(N21="a",Histograms!D6/(Histograms!$C7-Histograms!$C6),Histograms!D6))</f>
        <v>47</v>
      </c>
      <c r="E5" s="2">
        <f>IF(Histograms!$D6="",0,IF(N21="a",Histograms!E6/(Histograms!$C7-Histograms!$C6),Histograms!E6))</f>
        <v>0.004068207392019389</v>
      </c>
      <c r="M5" s="11">
        <v>2</v>
      </c>
      <c r="N5" s="1">
        <f>Histograms!F7</f>
        <v>4</v>
      </c>
    </row>
    <row r="6" spans="3:14" ht="12.75">
      <c r="C6">
        <f>IF(Histograms!D6="",Histograms!C$6*1.0002,Histograms!C7)</f>
        <v>17</v>
      </c>
      <c r="D6" s="4">
        <f>IF(Histograms!$D6="",0,IF(N21="a",Histograms!D6/(Histograms!$C7-Histograms!$C6),Histograms!D6))</f>
        <v>47</v>
      </c>
      <c r="E6" s="2">
        <f>IF(Histograms!$D6="",0,IF(N21="a",Histograms!E6/(Histograms!$C7-Histograms!$C6),Histograms!E6))</f>
        <v>0.004068207392019389</v>
      </c>
      <c r="M6" s="11">
        <v>3</v>
      </c>
      <c r="N6" s="1">
        <f>Histograms!F8</f>
        <v>4</v>
      </c>
    </row>
    <row r="7" spans="3:14" ht="12.75">
      <c r="C7">
        <f>IF(Histograms!D6="",Histograms!C$6*1.0003,Histograms!C7*1.0001)</f>
        <v>17.0017</v>
      </c>
      <c r="D7" s="4">
        <v>0</v>
      </c>
      <c r="E7" s="2">
        <v>0</v>
      </c>
      <c r="M7" s="11">
        <v>4</v>
      </c>
      <c r="N7" s="1">
        <f>Histograms!F9</f>
        <v>5</v>
      </c>
    </row>
    <row r="8" spans="13:14" ht="12.75">
      <c r="M8" s="11">
        <v>5</v>
      </c>
      <c r="N8" s="1">
        <f>Histograms!F10</f>
        <v>5</v>
      </c>
    </row>
    <row r="9" spans="2:14" ht="12.75">
      <c r="B9" s="7" t="s">
        <v>21</v>
      </c>
      <c r="C9">
        <f>IF(Histograms!D7="",Histograms!C$6,Histograms!C7*1.0001)</f>
        <v>17.0017</v>
      </c>
      <c r="D9" s="4">
        <v>0</v>
      </c>
      <c r="E9" s="2">
        <v>0</v>
      </c>
      <c r="G9" s="13" t="s">
        <v>34</v>
      </c>
      <c r="M9" s="11">
        <v>6</v>
      </c>
      <c r="N9" s="1">
        <f>Histograms!F11</f>
        <v>20</v>
      </c>
    </row>
    <row r="10" spans="3:14" ht="12.75">
      <c r="C10">
        <f>IF(Histograms!D7="",Histograms!C$6*1.0001,Histograms!C7)</f>
        <v>17</v>
      </c>
      <c r="D10" s="4">
        <f>IF(Histograms!$D7="",0,IF(N21="a",Histograms!D7/(Histograms!$C8-Histograms!$C7),Histograms!D7))</f>
        <v>508</v>
      </c>
      <c r="E10" s="2">
        <f>IF(Histograms!$D7="",0,IF(N21="a",Histograms!E7/(Histograms!$C8-Histograms!$C7),Histograms!E7))</f>
        <v>0.04397126287544361</v>
      </c>
      <c r="M10" s="11">
        <v>7</v>
      </c>
      <c r="N10" s="1">
        <f>Histograms!F12</f>
        <v>10</v>
      </c>
    </row>
    <row r="11" spans="3:14" ht="12.75">
      <c r="C11">
        <f>IF(Histograms!D7="",Histograms!C$6*1.0002,Histograms!C8)</f>
        <v>21</v>
      </c>
      <c r="D11" s="4">
        <f>IF(Histograms!$D7="",0,IF(N21="a",Histograms!D7/(Histograms!$C8-Histograms!$C7),Histograms!D7))</f>
        <v>508</v>
      </c>
      <c r="E11" s="2">
        <f>IF(Histograms!$D7="",0,IF(N21="a",Histograms!E7/(Histograms!$C8-Histograms!$C7),Histograms!E7))</f>
        <v>0.04397126287544361</v>
      </c>
      <c r="M11" s="11">
        <v>8</v>
      </c>
      <c r="N11" s="1">
        <f>Histograms!F13</f>
        <v>15</v>
      </c>
    </row>
    <row r="12" spans="3:14" ht="12.75">
      <c r="C12">
        <f>IF(Histograms!D7="",Histograms!C$6*1.0003,Histograms!C8*1.0001)</f>
        <v>21.0021</v>
      </c>
      <c r="D12" s="4">
        <v>0</v>
      </c>
      <c r="E12" s="2">
        <v>0</v>
      </c>
      <c r="M12" s="11">
        <v>9</v>
      </c>
      <c r="N12" s="1">
        <f>Histograms!F14</f>
      </c>
    </row>
    <row r="13" spans="13:14" ht="12.75">
      <c r="M13" s="11">
        <v>10</v>
      </c>
      <c r="N13" s="1">
        <f>Histograms!F15</f>
      </c>
    </row>
    <row r="14" spans="2:14" ht="12.75">
      <c r="B14" s="7" t="s">
        <v>22</v>
      </c>
      <c r="C14">
        <f>IF(Histograms!D8="",Histograms!C$6,Histograms!C8*1.0001)</f>
        <v>21.0021</v>
      </c>
      <c r="D14" s="4">
        <v>0</v>
      </c>
      <c r="E14" s="2">
        <v>0</v>
      </c>
      <c r="G14" s="13" t="s">
        <v>34</v>
      </c>
      <c r="M14" s="11">
        <v>11</v>
      </c>
      <c r="N14" s="1">
        <f>Histograms!F16</f>
      </c>
    </row>
    <row r="15" spans="3:14" ht="12.75">
      <c r="C15">
        <f>IF(Histograms!D8="",Histograms!C$6*1.0001,Histograms!C8)</f>
        <v>21</v>
      </c>
      <c r="D15" s="4">
        <f>IF(Histograms!$D8="",0,IF(N21="a",Histograms!D8/(Histograms!$C9-Histograms!$C8),Histograms!D8))</f>
        <v>596.25</v>
      </c>
      <c r="E15" s="2">
        <f>IF(Histograms!$D8="",0,IF(N21="a",Histograms!E8/(Histograms!$C9-Histograms!$C8),Histograms!E8))</f>
        <v>0.05160997143599065</v>
      </c>
      <c r="M15" s="11">
        <v>12</v>
      </c>
      <c r="N15" s="1">
        <f>Histograms!F17</f>
      </c>
    </row>
    <row r="16" spans="3:5" ht="12.75">
      <c r="C16">
        <f>IF(Histograms!D8="",Histograms!C$6*1.0002,Histograms!C9)</f>
        <v>25</v>
      </c>
      <c r="D16" s="4">
        <f>IF(Histograms!$D8="",0,IF(N21="a",Histograms!D8/(Histograms!$C9-Histograms!$C8),Histograms!D8))</f>
        <v>596.25</v>
      </c>
      <c r="E16" s="2">
        <f>IF(Histograms!$D8="",0,IF(N21="a",Histograms!E8/(Histograms!$C9-Histograms!$C8),Histograms!E8))</f>
        <v>0.05160997143599065</v>
      </c>
    </row>
    <row r="17" spans="3:15" ht="12.75">
      <c r="C17">
        <f>IF(Histograms!D8="",Histograms!C$6*1.0003,Histograms!C9*1.0001)</f>
        <v>25.0025</v>
      </c>
      <c r="D17" s="4">
        <v>0</v>
      </c>
      <c r="E17" s="2">
        <v>0</v>
      </c>
      <c r="M17" s="22" t="s">
        <v>49</v>
      </c>
      <c r="N17" s="7">
        <f>IF(MIN(N4:N15)=MAX(N4:N15),1,2)</f>
        <v>2</v>
      </c>
      <c r="O17" t="s">
        <v>51</v>
      </c>
    </row>
    <row r="19" spans="2:15" ht="12.75">
      <c r="B19" s="7" t="s">
        <v>23</v>
      </c>
      <c r="C19">
        <f>IF(Histograms!D9="",Histograms!C$6,Histograms!C9*1.0001)</f>
        <v>25.0025</v>
      </c>
      <c r="D19" s="4">
        <v>0</v>
      </c>
      <c r="E19" s="2">
        <v>0</v>
      </c>
      <c r="G19" s="13" t="s">
        <v>34</v>
      </c>
      <c r="M19" s="22" t="s">
        <v>50</v>
      </c>
      <c r="N19" s="7">
        <f>IF(Histograms!F26="c",1,2)</f>
        <v>2</v>
      </c>
      <c r="O19" t="s">
        <v>51</v>
      </c>
    </row>
    <row r="20" spans="3:5" ht="12.75">
      <c r="C20">
        <f>IF(Histograms!D9="",Histograms!C$6*1.0001,Histograms!C9)</f>
        <v>25</v>
      </c>
      <c r="D20" s="4">
        <f>IF(Histograms!$D9="",0,IF(N21="a",Histograms!D9/(Histograms!$C10-Histograms!$C9),Histograms!D9))</f>
        <v>420.8</v>
      </c>
      <c r="E20" s="2">
        <f>IF(Histograms!$D9="",0,IF(N21="a",Histograms!E9/(Histograms!$C10-Histograms!$C9),Histograms!E9))</f>
        <v>0.03642343979918636</v>
      </c>
    </row>
    <row r="21" spans="3:15" ht="12.75">
      <c r="C21">
        <f>IF(Histograms!D9="",Histograms!C$6*1.0002,Histograms!C10)</f>
        <v>30</v>
      </c>
      <c r="D21" s="4">
        <f>IF(Histograms!$D9="",0,IF(N21="a",Histograms!D9/(Histograms!$C10-Histograms!$C9),Histograms!D9))</f>
        <v>420.8</v>
      </c>
      <c r="E21" s="2">
        <f>IF(Histograms!$D9="",0,IF(N21="a",Histograms!E9/(Histograms!$C10-Histograms!$C9),Histograms!E9))</f>
        <v>0.03642343979918636</v>
      </c>
      <c r="M21" s="22" t="s">
        <v>53</v>
      </c>
      <c r="N21" s="7" t="str">
        <f>IF(N17=N19,"a","u")</f>
        <v>a</v>
      </c>
      <c r="O21" t="s">
        <v>54</v>
      </c>
    </row>
    <row r="22" spans="3:5" ht="12.75">
      <c r="C22">
        <f>IF(Histograms!D9="",Histograms!C$6*1.0003,Histograms!C10*1.0001)</f>
        <v>30.003</v>
      </c>
      <c r="D22" s="4">
        <v>0</v>
      </c>
      <c r="E22" s="2">
        <v>0</v>
      </c>
    </row>
    <row r="24" spans="2:13" ht="12.75">
      <c r="B24" s="7" t="s">
        <v>24</v>
      </c>
      <c r="C24">
        <f>IF(Histograms!D10="",Histograms!C$6,Histograms!C10*1.0001)</f>
        <v>30.003</v>
      </c>
      <c r="D24" s="4">
        <v>0</v>
      </c>
      <c r="E24" s="2">
        <v>0</v>
      </c>
      <c r="G24" s="13" t="s">
        <v>34</v>
      </c>
      <c r="M24" s="13" t="s">
        <v>34</v>
      </c>
    </row>
    <row r="25" spans="3:5" ht="12.75">
      <c r="C25">
        <f>IF(Histograms!D10="",Histograms!C$6*1.0001,Histograms!C10)</f>
        <v>30</v>
      </c>
      <c r="D25" s="4">
        <f>IF(Histograms!$D10="",0,IF(N21="a",Histograms!D10/(Histograms!$C11-Histograms!$C10),Histograms!D10))</f>
        <v>299.8</v>
      </c>
      <c r="E25" s="2">
        <f>IF(Histograms!$D10="",0,IF(N21="a",Histograms!E10/(Histograms!$C11-Histograms!$C10),Histograms!E10))</f>
        <v>0.025949969704838573</v>
      </c>
    </row>
    <row r="26" spans="3:5" ht="12.75">
      <c r="C26">
        <f>IF(Histograms!D10="",Histograms!C$6*1.0002,Histograms!C11)</f>
        <v>35</v>
      </c>
      <c r="D26" s="4">
        <f>IF(Histograms!$D10="",0,IF(N21="a",Histograms!D10/(Histograms!$C11-Histograms!$C10),Histograms!D10))</f>
        <v>299.8</v>
      </c>
      <c r="E26" s="2">
        <f>IF(Histograms!$D10="",0,IF(N21="a",Histograms!E10/(Histograms!$C11-Histograms!$C10),Histograms!E10))</f>
        <v>0.025949969704838573</v>
      </c>
    </row>
    <row r="27" spans="3:5" ht="12.75">
      <c r="C27">
        <f>IF(Histograms!D10="",Histograms!C$6*1.0003,Histograms!C11*1.0001)</f>
        <v>35.0035</v>
      </c>
      <c r="D27" s="4">
        <v>0</v>
      </c>
      <c r="E27" s="2">
        <v>0</v>
      </c>
    </row>
    <row r="29" spans="2:13" ht="12.75">
      <c r="B29" s="7" t="s">
        <v>25</v>
      </c>
      <c r="C29">
        <f>IF(Histograms!D11="",Histograms!C$6,Histograms!C11*1.0001)</f>
        <v>35.0035</v>
      </c>
      <c r="D29" s="4">
        <v>0</v>
      </c>
      <c r="E29" s="2">
        <v>0</v>
      </c>
      <c r="G29" s="13" t="s">
        <v>34</v>
      </c>
      <c r="M29" s="13" t="s">
        <v>34</v>
      </c>
    </row>
    <row r="30" spans="3:5" ht="12.75">
      <c r="C30">
        <f>IF(Histograms!D11="",Histograms!C$6*1.0001,Histograms!C11)</f>
        <v>35</v>
      </c>
      <c r="D30" s="4">
        <f>IF(Histograms!$D11="",0,IF(N21="a",Histograms!D11/(Histograms!$C12-Histograms!$C11),Histograms!D11))</f>
        <v>148.6</v>
      </c>
      <c r="E30" s="2">
        <f>IF(Histograms!$D11="",0,IF(N21="a",Histograms!E11/(Histograms!$C12-Histograms!$C11),Histograms!E11))</f>
        <v>0.012862459967108112</v>
      </c>
    </row>
    <row r="31" spans="3:5" ht="12.75">
      <c r="C31">
        <f>IF(Histograms!D11="",Histograms!C$6*1.0002,Histograms!C12)</f>
        <v>55</v>
      </c>
      <c r="D31" s="4">
        <f>IF(Histograms!$D11="",0,IF(N21="a",Histograms!D11/(Histograms!$C12-Histograms!$C11),Histograms!D11))</f>
        <v>148.6</v>
      </c>
      <c r="E31" s="2">
        <f>IF(Histograms!$D11="",0,IF(N21="a",Histograms!E11/(Histograms!$C12-Histograms!$C11),Histograms!E11))</f>
        <v>0.012862459967108112</v>
      </c>
    </row>
    <row r="32" spans="3:5" ht="12.75">
      <c r="C32">
        <f>IF(Histograms!D11="",Histograms!C$6*1.0003,Histograms!C12*1.0001)</f>
        <v>55.0055</v>
      </c>
      <c r="D32" s="4">
        <v>0</v>
      </c>
      <c r="E32" s="2">
        <v>0</v>
      </c>
    </row>
    <row r="34" spans="2:13" ht="12.75">
      <c r="B34" s="7" t="s">
        <v>26</v>
      </c>
      <c r="C34">
        <f>IF(Histograms!D12="",Histograms!C$6,Histograms!C12*1.0001)</f>
        <v>55.0055</v>
      </c>
      <c r="D34" s="4">
        <v>0</v>
      </c>
      <c r="E34" s="2">
        <v>0</v>
      </c>
      <c r="G34" s="13" t="s">
        <v>34</v>
      </c>
      <c r="M34" s="13" t="s">
        <v>34</v>
      </c>
    </row>
    <row r="35" spans="3:5" ht="12.75">
      <c r="C35">
        <f>IF(Histograms!D12="",Histograms!C$6*1.0001,Histograms!C12)</f>
        <v>55</v>
      </c>
      <c r="D35" s="4">
        <f>IF(Histograms!$D12="",0,IF(N21="a",Histograms!D12/(Histograms!$C13-Histograms!$C12),Histograms!D12))</f>
        <v>24.4</v>
      </c>
      <c r="E35" s="2">
        <f>IF(Histograms!$D12="",0,IF(N21="a",Histograms!E12/(Histograms!$C13-Histograms!$C12),Histograms!E12))</f>
        <v>0.0021120055396866614</v>
      </c>
    </row>
    <row r="36" spans="3:5" ht="12.75">
      <c r="C36">
        <f>IF(Histograms!D12="",Histograms!C$6*1.0002,Histograms!C13)</f>
        <v>65</v>
      </c>
      <c r="D36" s="4">
        <f>IF(Histograms!$D12="",0,IF(N21="a",Histograms!D12/(Histograms!$C13-Histograms!$C12),Histograms!D12))</f>
        <v>24.4</v>
      </c>
      <c r="E36" s="2">
        <f>IF(Histograms!$D12="",0,IF(N21="a",Histograms!E12/(Histograms!$C13-Histograms!$C12),Histograms!E12))</f>
        <v>0.0021120055396866614</v>
      </c>
    </row>
    <row r="37" spans="3:5" ht="12.75">
      <c r="C37">
        <f>IF(Histograms!D12="",Histograms!C$6*1.0003,Histograms!C13*1.0001)</f>
        <v>65.0065</v>
      </c>
      <c r="D37" s="4">
        <v>0</v>
      </c>
      <c r="E37" s="2">
        <v>0</v>
      </c>
    </row>
    <row r="39" spans="2:7" ht="12.75">
      <c r="B39" s="7" t="s">
        <v>27</v>
      </c>
      <c r="C39">
        <f>IF(Histograms!D13="",Histograms!C$6,Histograms!C13*1.0001)</f>
        <v>65.0065</v>
      </c>
      <c r="D39" s="4">
        <v>0</v>
      </c>
      <c r="E39" s="2">
        <v>0</v>
      </c>
      <c r="G39" s="13" t="s">
        <v>34</v>
      </c>
    </row>
    <row r="40" spans="3:5" ht="12.75">
      <c r="C40">
        <f>IF(Histograms!D13="",Histograms!C$6*1.0001,Histograms!C13)</f>
        <v>65</v>
      </c>
      <c r="D40" s="4">
        <f>IF(Histograms!$D13="",0,IF(N21="a",Histograms!D13/(Histograms!$C14-Histograms!$C13),Histograms!D13))</f>
        <v>14.866666666666667</v>
      </c>
      <c r="E40" s="2">
        <f>IF(Histograms!$D13="",0,IF(N21="a",Histograms!E13/(Histograms!$C14-Histograms!$C13),Histograms!E13))</f>
        <v>0.0012868230474047146</v>
      </c>
    </row>
    <row r="41" spans="3:5" ht="12.75">
      <c r="C41">
        <f>IF(Histograms!D13="",Histograms!C$6*1.0002,Histograms!C14)</f>
        <v>80</v>
      </c>
      <c r="D41" s="4">
        <f>IF(Histograms!$D13="",0,IF(N21="a",Histograms!D13/(Histograms!$C14-Histograms!$C13),Histograms!D13))</f>
        <v>14.866666666666667</v>
      </c>
      <c r="E41" s="2">
        <f>IF(Histograms!$D13="",0,IF(N21="a",Histograms!E13/(Histograms!$C14-Histograms!$C13),Histograms!E13))</f>
        <v>0.0012868230474047146</v>
      </c>
    </row>
    <row r="42" spans="3:5" ht="12.75">
      <c r="C42">
        <f>IF(Histograms!D13="",Histograms!C$6*1.0003,Histograms!C14*1.0001)</f>
        <v>80.008</v>
      </c>
      <c r="D42" s="4">
        <v>0</v>
      </c>
      <c r="E42" s="2">
        <v>0</v>
      </c>
    </row>
    <row r="44" spans="2:7" ht="12.75">
      <c r="B44" s="7" t="s">
        <v>28</v>
      </c>
      <c r="C44">
        <f>IF(Histograms!D14="",Histograms!C$6,Histograms!C14*1.0001)</f>
        <v>15</v>
      </c>
      <c r="D44" s="4">
        <v>0</v>
      </c>
      <c r="E44" s="2">
        <v>0</v>
      </c>
      <c r="G44" s="13" t="s">
        <v>34</v>
      </c>
    </row>
    <row r="45" spans="3:5" ht="12.75">
      <c r="C45">
        <f>IF(Histograms!D14="",Histograms!C$6*1.0001,Histograms!C14)</f>
        <v>15.0015</v>
      </c>
      <c r="D45" s="4">
        <f>IF(Histograms!$D14="",0,IF(N21="a",Histograms!D14/(Histograms!$C15-Histograms!$C14),Histograms!D14))</f>
        <v>0</v>
      </c>
      <c r="E45" s="2">
        <f>IF(Histograms!$D14="",0,IF(N21="a",Histograms!E14/(Histograms!$C15-Histograms!$C14),Histograms!E14))</f>
        <v>0</v>
      </c>
    </row>
    <row r="46" spans="3:5" ht="12.75">
      <c r="C46">
        <f>IF(Histograms!D14="",Histograms!C$6*1.0002,Histograms!C15)</f>
        <v>15.003</v>
      </c>
      <c r="D46" s="4">
        <f>IF(Histograms!$D14="",0,IF(N21="a",Histograms!D14/(Histograms!$C15-Histograms!$C14),Histograms!D14))</f>
        <v>0</v>
      </c>
      <c r="E46" s="2">
        <f>IF(Histograms!$D14="",0,IF(N21="a",Histograms!E14/(Histograms!$C15-Histograms!$C14),Histograms!E14))</f>
        <v>0</v>
      </c>
    </row>
    <row r="47" spans="3:5" ht="12.75">
      <c r="C47">
        <f>IF(Histograms!D14="",Histograms!C$6*1.0003,Histograms!C15*1.0001)</f>
        <v>15.0045</v>
      </c>
      <c r="D47" s="4">
        <v>0</v>
      </c>
      <c r="E47" s="2">
        <v>0</v>
      </c>
    </row>
    <row r="49" spans="2:7" ht="12.75">
      <c r="B49" s="7" t="s">
        <v>29</v>
      </c>
      <c r="C49">
        <f>IF(Histograms!D15="",Histograms!C$6,Histograms!C15*1.0001)</f>
        <v>15</v>
      </c>
      <c r="D49" s="4">
        <v>0</v>
      </c>
      <c r="E49" s="2">
        <v>0</v>
      </c>
      <c r="G49" s="13" t="s">
        <v>34</v>
      </c>
    </row>
    <row r="50" spans="3:5" ht="12.75">
      <c r="C50">
        <f>IF(Histograms!D15="",Histograms!C$6*1.0001,Histograms!C15)</f>
        <v>15.0015</v>
      </c>
      <c r="D50" s="4">
        <f>IF(Histograms!$D15="",0,IF(N21="a",Histograms!D15/(Histograms!$C16-Histograms!$C15),Histograms!D15))</f>
        <v>0</v>
      </c>
      <c r="E50" s="2">
        <f>IF(Histograms!$D15="",0,IF(N21="a",Histograms!E15/(Histograms!$C16-Histograms!$C15),Histograms!E15))</f>
        <v>0</v>
      </c>
    </row>
    <row r="51" spans="3:5" ht="12.75">
      <c r="C51">
        <f>IF(Histograms!D15="",Histograms!C$6*1.0002,Histograms!C16)</f>
        <v>15.003</v>
      </c>
      <c r="D51" s="4">
        <f>IF(Histograms!$D15="",0,IF(N21="a",Histograms!D15/(Histograms!$C16-Histograms!$C15),Histograms!D15))</f>
        <v>0</v>
      </c>
      <c r="E51" s="2">
        <f>IF(Histograms!$D15="",0,IF(N21="a",Histograms!E15/(Histograms!$C16-Histograms!$C15),Histograms!E15))</f>
        <v>0</v>
      </c>
    </row>
    <row r="52" spans="3:5" ht="12.75">
      <c r="C52">
        <f>IF(Histograms!D15="",Histograms!C$6*1.0003,Histograms!C16*1.0001)</f>
        <v>15.0045</v>
      </c>
      <c r="D52" s="4">
        <v>0</v>
      </c>
      <c r="E52" s="2">
        <v>0</v>
      </c>
    </row>
    <row r="54" spans="2:7" ht="12.75">
      <c r="B54" s="7" t="s">
        <v>30</v>
      </c>
      <c r="C54">
        <f>IF(Histograms!D16="",Histograms!C$6,Histograms!C16*1.0001)</f>
        <v>15</v>
      </c>
      <c r="D54" s="4">
        <v>0</v>
      </c>
      <c r="E54" s="2">
        <v>0</v>
      </c>
      <c r="G54" s="13" t="s">
        <v>34</v>
      </c>
    </row>
    <row r="55" spans="3:5" ht="12.75">
      <c r="C55">
        <f>IF(Histograms!D16="",Histograms!C$6*1.0001,Histograms!C16)</f>
        <v>15.0015</v>
      </c>
      <c r="D55" s="4">
        <f>IF(Histograms!$D16="",0,IF(N21="a",Histograms!D16/(Histograms!$C17-Histograms!$C16),Histograms!D16))</f>
        <v>0</v>
      </c>
      <c r="E55" s="2">
        <f>IF(Histograms!$D16="",0,IF(N21="a",Histograms!E16/(Histograms!$C17-Histograms!$C16),Histograms!E16))</f>
        <v>0</v>
      </c>
    </row>
    <row r="56" spans="3:5" ht="12.75">
      <c r="C56">
        <f>IF(Histograms!D16="",Histograms!C$6*1.0002,Histograms!C17)</f>
        <v>15.003</v>
      </c>
      <c r="D56" s="4">
        <f>IF(Histograms!$D16="",0,IF(N21="a",Histograms!D16/(Histograms!$C17-Histograms!$C16),Histograms!D16))</f>
        <v>0</v>
      </c>
      <c r="E56" s="2">
        <f>IF(Histograms!$D16="",0,IF(N21="a",Histograms!E16/(Histograms!$C17-Histograms!$C16),Histograms!E16))</f>
        <v>0</v>
      </c>
    </row>
    <row r="57" spans="3:5" ht="12.75">
      <c r="C57">
        <f>IF(Histograms!D16="",Histograms!C$6*1.0003,Histograms!C17*1.0001)</f>
        <v>15.0045</v>
      </c>
      <c r="D57" s="4">
        <v>0</v>
      </c>
      <c r="E57" s="2">
        <v>0</v>
      </c>
    </row>
    <row r="59" spans="2:7" ht="12.75">
      <c r="B59" s="7" t="s">
        <v>31</v>
      </c>
      <c r="C59">
        <f>IF(Histograms!D17="",Histograms!C$6,Histograms!C17*1.0001)</f>
        <v>15</v>
      </c>
      <c r="D59" s="4">
        <v>0</v>
      </c>
      <c r="E59" s="2">
        <v>0</v>
      </c>
      <c r="G59" s="13" t="s">
        <v>34</v>
      </c>
    </row>
    <row r="60" spans="3:5" ht="12.75">
      <c r="C60">
        <f>IF(Histograms!D17="",Histograms!C$6*1.0001,Histograms!C17)</f>
        <v>15.0015</v>
      </c>
      <c r="D60" s="4">
        <f>IF(Histograms!$D17="",0,IF(N21="a",Histograms!D17/(Histograms!$C18-Histograms!$C17),Histograms!D17))</f>
        <v>0</v>
      </c>
      <c r="E60" s="2">
        <f>IF(Histograms!$D17="",0,IF(N21="a",Histograms!E17/(Histograms!$C18-Histograms!$C17),Histograms!E17))</f>
        <v>0</v>
      </c>
    </row>
    <row r="61" spans="3:5" ht="12.75">
      <c r="C61">
        <f>IF(Histograms!D17="",Histograms!C$6*1.0002,Histograms!C18)</f>
        <v>15.003</v>
      </c>
      <c r="D61" s="4">
        <f>IF(Histograms!$D17="",0,IF(N21="a",Histograms!D17/(Histograms!$C18-Histograms!$C17),Histograms!D17))</f>
        <v>0</v>
      </c>
      <c r="E61" s="2">
        <f>IF(Histograms!$D17="",0,IF(N21="a",Histograms!E17/(Histograms!$C18-Histograms!$C17),Histograms!E17))</f>
        <v>0</v>
      </c>
    </row>
    <row r="62" spans="3:5" ht="12.75">
      <c r="C62">
        <f>IF(Histograms!D17="",Histograms!C$6*1.0003,Histograms!C18*1.0001)</f>
        <v>15.0045</v>
      </c>
      <c r="D62" s="4">
        <v>0</v>
      </c>
      <c r="E62" s="2">
        <v>0</v>
      </c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2010-05-02T11:01:15Z</dcterms:created>
  <dcterms:modified xsi:type="dcterms:W3CDTF">2010-05-14T14:20:40Z</dcterms:modified>
  <cp:category/>
  <cp:version/>
  <cp:contentType/>
  <cp:contentStatus/>
</cp:coreProperties>
</file>