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willia\Desktop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9" i="1" l="1"/>
  <c r="AW9" i="1"/>
  <c r="AO9" i="1"/>
  <c r="AH9" i="1"/>
  <c r="BB9" i="1" s="1"/>
  <c r="AZ7" i="1"/>
  <c r="AW7" i="1"/>
  <c r="AO7" i="1"/>
  <c r="AH7" i="1"/>
  <c r="BB7" i="1" s="1"/>
  <c r="AZ13" i="1"/>
  <c r="AW13" i="1"/>
  <c r="AO13" i="1"/>
  <c r="AH13" i="1"/>
  <c r="BB13" i="1" s="1"/>
  <c r="AZ16" i="1"/>
  <c r="AW16" i="1"/>
  <c r="AO16" i="1"/>
  <c r="AH16" i="1"/>
  <c r="BB16" i="1" s="1"/>
  <c r="AZ5" i="1"/>
  <c r="AW5" i="1"/>
  <c r="AO5" i="1"/>
  <c r="Q5" i="1"/>
  <c r="P5" i="1"/>
  <c r="I5" i="1"/>
  <c r="G5" i="1"/>
  <c r="AZ21" i="1"/>
  <c r="AW21" i="1"/>
  <c r="AO21" i="1"/>
  <c r="AH21" i="1"/>
  <c r="AZ14" i="1"/>
  <c r="AW14" i="1"/>
  <c r="AO14" i="1"/>
  <c r="U14" i="1"/>
  <c r="Q14" i="1"/>
  <c r="P14" i="1"/>
  <c r="M14" i="1"/>
  <c r="J14" i="1"/>
  <c r="I14" i="1"/>
  <c r="G14" i="1"/>
  <c r="F14" i="1"/>
  <c r="AH14" i="1" s="1"/>
  <c r="BB14" i="1" s="1"/>
  <c r="AZ25" i="1"/>
  <c r="AW25" i="1"/>
  <c r="AO25" i="1"/>
  <c r="AH25" i="1"/>
  <c r="BB25" i="1" s="1"/>
  <c r="AZ12" i="1"/>
  <c r="AW12" i="1"/>
  <c r="AO12" i="1"/>
  <c r="AH12" i="1"/>
  <c r="BB12" i="1" s="1"/>
  <c r="AZ11" i="1"/>
  <c r="AW11" i="1"/>
  <c r="AO11" i="1"/>
  <c r="L11" i="1"/>
  <c r="AH11" i="1" s="1"/>
  <c r="BB11" i="1" s="1"/>
  <c r="AZ23" i="1"/>
  <c r="AW23" i="1"/>
  <c r="AO23" i="1"/>
  <c r="AH23" i="1"/>
  <c r="BB23" i="1" s="1"/>
  <c r="AZ10" i="1"/>
  <c r="AW10" i="1"/>
  <c r="AO10" i="1"/>
  <c r="AH10" i="1"/>
  <c r="BB10" i="1" s="1"/>
  <c r="AZ18" i="1"/>
  <c r="AW18" i="1"/>
  <c r="AO18" i="1"/>
  <c r="Q18" i="1"/>
  <c r="M18" i="1"/>
  <c r="L18" i="1"/>
  <c r="J18" i="1"/>
  <c r="F18" i="1"/>
  <c r="AZ6" i="1"/>
  <c r="AW6" i="1"/>
  <c r="AO6" i="1"/>
  <c r="U6" i="1"/>
  <c r="P6" i="1"/>
  <c r="N6" i="1"/>
  <c r="L6" i="1"/>
  <c r="J6" i="1"/>
  <c r="AZ3" i="1"/>
  <c r="AW3" i="1"/>
  <c r="AO3" i="1"/>
  <c r="AH3" i="1"/>
  <c r="AZ8" i="1"/>
  <c r="AW8" i="1"/>
  <c r="AO8" i="1"/>
  <c r="Q8" i="1"/>
  <c r="M8" i="1"/>
  <c r="J8" i="1"/>
  <c r="I8" i="1"/>
  <c r="G8" i="1"/>
  <c r="AZ24" i="1"/>
  <c r="AW24" i="1"/>
  <c r="AO24" i="1"/>
  <c r="P24" i="1"/>
  <c r="L24" i="1"/>
  <c r="J24" i="1"/>
  <c r="I24" i="1"/>
  <c r="G24" i="1"/>
  <c r="F24" i="1"/>
  <c r="AZ22" i="1"/>
  <c r="AW22" i="1"/>
  <c r="AO22" i="1"/>
  <c r="J22" i="1"/>
  <c r="AH22" i="1" s="1"/>
  <c r="AZ15" i="1"/>
  <c r="AW15" i="1"/>
  <c r="AO15" i="1"/>
  <c r="AH15" i="1"/>
  <c r="AZ20" i="1"/>
  <c r="AW20" i="1"/>
  <c r="AO20" i="1"/>
  <c r="AH20" i="1"/>
  <c r="AZ19" i="1"/>
  <c r="AW19" i="1"/>
  <c r="AO19" i="1"/>
  <c r="AH19" i="1"/>
  <c r="AZ17" i="1"/>
  <c r="AW17" i="1"/>
  <c r="AO17" i="1"/>
  <c r="P17" i="1"/>
  <c r="K17" i="1"/>
  <c r="AH17" i="1" s="1"/>
  <c r="BB17" i="1" s="1"/>
  <c r="I17" i="1"/>
  <c r="AZ4" i="1"/>
  <c r="AW4" i="1"/>
  <c r="AO4" i="1"/>
  <c r="AH4" i="1"/>
  <c r="BB4" i="1" l="1"/>
  <c r="BB22" i="1"/>
  <c r="AH8" i="1"/>
  <c r="BB8" i="1" s="1"/>
  <c r="BB19" i="1"/>
  <c r="BB20" i="1"/>
  <c r="BB15" i="1"/>
  <c r="AH24" i="1"/>
  <c r="BB24" i="1" s="1"/>
  <c r="BB3" i="1"/>
  <c r="AH6" i="1"/>
  <c r="BB6" i="1" s="1"/>
  <c r="AH18" i="1"/>
  <c r="BB18" i="1" s="1"/>
  <c r="BB21" i="1"/>
  <c r="AH5" i="1"/>
  <c r="BB5" i="1" s="1"/>
</calcChain>
</file>

<file path=xl/sharedStrings.xml><?xml version="1.0" encoding="utf-8"?>
<sst xmlns="http://schemas.openxmlformats.org/spreadsheetml/2006/main" count="142" uniqueCount="68">
  <si>
    <t>In Class Work and Homework (Activity Book)</t>
  </si>
  <si>
    <t>Online Homework</t>
  </si>
  <si>
    <t>Projects</t>
  </si>
  <si>
    <t>Quizzes</t>
  </si>
  <si>
    <t>code name</t>
  </si>
  <si>
    <t>Poster</t>
  </si>
  <si>
    <t>Brainology</t>
  </si>
  <si>
    <t>Grow Brain</t>
  </si>
  <si>
    <t>Rubric 2.1A</t>
  </si>
  <si>
    <t>TP#1</t>
  </si>
  <si>
    <t>TP#2</t>
  </si>
  <si>
    <t>Rubric 2.1B</t>
  </si>
  <si>
    <t>2.1.5</t>
  </si>
  <si>
    <t>2.3.2, 1b</t>
  </si>
  <si>
    <t>p60-61</t>
  </si>
  <si>
    <t>pg 83</t>
  </si>
  <si>
    <t>2.3.2, 1c</t>
  </si>
  <si>
    <t>2.3.4</t>
  </si>
  <si>
    <t>Rubric 2.3</t>
  </si>
  <si>
    <t>2.4.2</t>
  </si>
  <si>
    <t>2.4.5</t>
  </si>
  <si>
    <t>3.1.7</t>
  </si>
  <si>
    <t>Proj 3.1 Ready</t>
  </si>
  <si>
    <t>Rubric 2.4</t>
  </si>
  <si>
    <t>TP 2.4.3</t>
  </si>
  <si>
    <t>Rubric 3.1</t>
  </si>
  <si>
    <t>Ready 10/28</t>
  </si>
  <si>
    <t>Ready 11/2</t>
  </si>
  <si>
    <t>3.3.3</t>
  </si>
  <si>
    <t>Practice Proj</t>
  </si>
  <si>
    <t>3.1 Rubric</t>
  </si>
  <si>
    <t>3.2 Rubric</t>
  </si>
  <si>
    <t>3.3 Rubric</t>
  </si>
  <si>
    <t>pg 239</t>
  </si>
  <si>
    <t>3.3.4 ready</t>
  </si>
  <si>
    <t>Proj 3.3 ready</t>
  </si>
  <si>
    <t>Proj 5.1 ready</t>
  </si>
  <si>
    <t>Average</t>
  </si>
  <si>
    <t>2.1A</t>
  </si>
  <si>
    <t>2.1B</t>
  </si>
  <si>
    <t>Q#1</t>
  </si>
  <si>
    <t>Q#2</t>
  </si>
  <si>
    <t>average</t>
  </si>
  <si>
    <t>Midterm</t>
  </si>
  <si>
    <t>Estimated Overall Grade</t>
  </si>
  <si>
    <t>Avocado</t>
  </si>
  <si>
    <t>ex</t>
  </si>
  <si>
    <t>Persia Peppermint</t>
  </si>
  <si>
    <t>Preci</t>
  </si>
  <si>
    <t>Pretty</t>
  </si>
  <si>
    <t>Mother of Mayhem</t>
  </si>
  <si>
    <t>Smarty Pants</t>
  </si>
  <si>
    <t>sultana</t>
  </si>
  <si>
    <t>Dumbledore</t>
  </si>
  <si>
    <t>Coffee 1122</t>
  </si>
  <si>
    <t>PINGUCHA</t>
  </si>
  <si>
    <t>Grace09</t>
  </si>
  <si>
    <t>Stain</t>
  </si>
  <si>
    <t>HAWK</t>
  </si>
  <si>
    <t>Little Mermaid</t>
  </si>
  <si>
    <t>W10534804</t>
  </si>
  <si>
    <t>Microwave</t>
  </si>
  <si>
    <t>Quandon</t>
  </si>
  <si>
    <t>Bose</t>
  </si>
  <si>
    <t>Oni</t>
  </si>
  <si>
    <t>mermaid II</t>
  </si>
  <si>
    <t>cutfoot</t>
  </si>
  <si>
    <t>Emily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</si>
</sst>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" fontId="3" fillId="0" borderId="5" xfId="0" applyNumberFormat="1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3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7" xfId="0" applyBorder="1"/>
    <xf numFmtId="0" fontId="0" fillId="0" borderId="9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/>
    <xf numFmtId="0" fontId="1" fillId="0" borderId="17" xfId="0" applyFont="1" applyBorder="1" applyAlignment="1">
      <alignment horizontal="center" vertical="center"/>
    </xf>
    <xf numFmtId="0" fontId="4" fillId="0" borderId="17" xfId="0" applyFont="1" applyBorder="1"/>
    <xf numFmtId="0" fontId="0" fillId="0" borderId="18" xfId="0" applyBorder="1"/>
    <xf numFmtId="0" fontId="0" fillId="0" borderId="14" xfId="0" applyBorder="1"/>
    <xf numFmtId="0" fontId="0" fillId="0" borderId="16" xfId="0" applyBorder="1" applyAlignment="1">
      <alignment horizontal="center" vertical="center"/>
    </xf>
    <xf numFmtId="0" fontId="0" fillId="0" borderId="19" xfId="0" applyBorder="1"/>
    <xf numFmtId="0" fontId="3" fillId="0" borderId="20" xfId="0" applyFont="1" applyBorder="1" applyAlignment="1">
      <alignment horizontal="center"/>
    </xf>
    <xf numFmtId="0" fontId="0" fillId="0" borderId="16" xfId="0" applyBorder="1"/>
    <xf numFmtId="49" fontId="3" fillId="0" borderId="15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"/>
  <sheetViews>
    <sheetView tabSelected="1" workbookViewId="0">
      <selection activeCell="A2" sqref="A2"/>
    </sheetView>
  </sheetViews>
  <sheetFormatPr defaultColWidth="26.85546875" defaultRowHeight="15" x14ac:dyDescent="0.25"/>
  <cols>
    <col min="1" max="1" width="16.5703125" bestFit="1" customWidth="1"/>
    <col min="2" max="2" width="6.7109375" bestFit="1" customWidth="1"/>
    <col min="3" max="3" width="10.42578125" bestFit="1" customWidth="1"/>
    <col min="4" max="4" width="10.7109375" bestFit="1" customWidth="1"/>
    <col min="5" max="5" width="10.85546875" bestFit="1" customWidth="1"/>
    <col min="6" max="7" width="5.140625" bestFit="1" customWidth="1"/>
    <col min="8" max="8" width="10.7109375" bestFit="1" customWidth="1"/>
    <col min="9" max="9" width="5.140625" bestFit="1" customWidth="1"/>
    <col min="10" max="10" width="8.28515625" bestFit="1" customWidth="1"/>
    <col min="11" max="11" width="6.85546875" bestFit="1" customWidth="1"/>
    <col min="12" max="12" width="5.5703125" bestFit="1" customWidth="1"/>
    <col min="13" max="13" width="8" bestFit="1" customWidth="1"/>
    <col min="14" max="14" width="5.140625" bestFit="1" customWidth="1"/>
    <col min="15" max="15" width="9.5703125" bestFit="1" customWidth="1"/>
    <col min="16" max="18" width="5.140625" bestFit="1" customWidth="1"/>
    <col min="19" max="19" width="13.5703125" bestFit="1" customWidth="1"/>
    <col min="20" max="20" width="9.5703125" bestFit="1" customWidth="1"/>
    <col min="21" max="21" width="7.7109375" bestFit="1" customWidth="1"/>
    <col min="22" max="22" width="9.5703125" bestFit="1" customWidth="1"/>
    <col min="23" max="23" width="11.7109375" bestFit="1" customWidth="1"/>
    <col min="24" max="24" width="10.7109375" bestFit="1" customWidth="1"/>
    <col min="25" max="25" width="5.140625" bestFit="1" customWidth="1"/>
    <col min="26" max="26" width="12" bestFit="1" customWidth="1"/>
    <col min="27" max="29" width="9.5703125" bestFit="1" customWidth="1"/>
    <col min="30" max="30" width="6.5703125" bestFit="1" customWidth="1"/>
    <col min="31" max="31" width="10.5703125" bestFit="1" customWidth="1"/>
    <col min="32" max="33" width="13.140625" bestFit="1" customWidth="1"/>
    <col min="34" max="34" width="12" bestFit="1" customWidth="1"/>
    <col min="35" max="40" width="4" bestFit="1" customWidth="1"/>
    <col min="41" max="41" width="12" bestFit="1" customWidth="1"/>
    <col min="42" max="42" width="4.85546875" bestFit="1" customWidth="1"/>
    <col min="43" max="43" width="4.7109375" bestFit="1" customWidth="1"/>
    <col min="44" max="48" width="4" bestFit="1" customWidth="1"/>
    <col min="49" max="49" width="12" bestFit="1" customWidth="1"/>
    <col min="50" max="51" width="4.42578125" bestFit="1" customWidth="1"/>
    <col min="52" max="52" width="8" bestFit="1" customWidth="1"/>
    <col min="53" max="53" width="8.7109375" bestFit="1" customWidth="1"/>
    <col min="54" max="54" width="22.85546875" bestFit="1" customWidth="1"/>
  </cols>
  <sheetData>
    <row r="1" spans="1:54" ht="15.75" thickBot="1" x14ac:dyDescent="0.3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4" t="s">
        <v>1</v>
      </c>
      <c r="AJ1" s="5"/>
      <c r="AK1" s="5"/>
      <c r="AL1" s="5"/>
      <c r="AM1" s="5"/>
      <c r="AN1" s="5"/>
      <c r="AO1" s="6"/>
      <c r="AP1" s="4" t="s">
        <v>2</v>
      </c>
      <c r="AQ1" s="5"/>
      <c r="AR1" s="5"/>
      <c r="AS1" s="5"/>
      <c r="AT1" s="5"/>
      <c r="AU1" s="5"/>
      <c r="AV1" s="5"/>
      <c r="AW1" s="6"/>
      <c r="AX1" s="4" t="s">
        <v>3</v>
      </c>
      <c r="AY1" s="5"/>
      <c r="AZ1" s="6"/>
    </row>
    <row r="2" spans="1:54" ht="15.75" thickBot="1" x14ac:dyDescent="0.3">
      <c r="A2" s="7" t="s">
        <v>4</v>
      </c>
      <c r="B2" s="8" t="s">
        <v>5</v>
      </c>
      <c r="C2" s="8" t="s">
        <v>6</v>
      </c>
      <c r="D2" s="8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10" t="s">
        <v>12</v>
      </c>
      <c r="J2" s="9" t="s">
        <v>13</v>
      </c>
      <c r="K2" s="9" t="s">
        <v>14</v>
      </c>
      <c r="L2" s="9" t="s">
        <v>15</v>
      </c>
      <c r="M2" s="9" t="s">
        <v>16</v>
      </c>
      <c r="N2" s="9" t="s">
        <v>17</v>
      </c>
      <c r="O2" s="9" t="s">
        <v>18</v>
      </c>
      <c r="P2" s="9" t="s">
        <v>19</v>
      </c>
      <c r="Q2" s="9" t="s">
        <v>20</v>
      </c>
      <c r="R2" s="9" t="s">
        <v>21</v>
      </c>
      <c r="S2" s="9" t="s">
        <v>22</v>
      </c>
      <c r="T2" s="9" t="s">
        <v>23</v>
      </c>
      <c r="U2" s="9" t="s">
        <v>24</v>
      </c>
      <c r="V2" s="11" t="s">
        <v>25</v>
      </c>
      <c r="W2" s="11" t="s">
        <v>26</v>
      </c>
      <c r="X2" s="11" t="s">
        <v>27</v>
      </c>
      <c r="Y2" s="11" t="s">
        <v>28</v>
      </c>
      <c r="Z2" s="11" t="s">
        <v>29</v>
      </c>
      <c r="AA2" s="11" t="s">
        <v>30</v>
      </c>
      <c r="AB2" s="11" t="s">
        <v>31</v>
      </c>
      <c r="AC2" s="11" t="s">
        <v>32</v>
      </c>
      <c r="AD2" s="11" t="s">
        <v>33</v>
      </c>
      <c r="AE2" s="11" t="s">
        <v>34</v>
      </c>
      <c r="AF2" s="11" t="s">
        <v>35</v>
      </c>
      <c r="AG2" s="11" t="s">
        <v>36</v>
      </c>
      <c r="AH2" s="9" t="s">
        <v>37</v>
      </c>
      <c r="AI2" s="12">
        <v>2.1</v>
      </c>
      <c r="AJ2" s="8">
        <v>2.2000000000000002</v>
      </c>
      <c r="AK2" s="8">
        <v>2.2999999999999998</v>
      </c>
      <c r="AL2" s="8">
        <v>2.4</v>
      </c>
      <c r="AM2" s="8">
        <v>3.1</v>
      </c>
      <c r="AN2" s="8">
        <v>3.2</v>
      </c>
      <c r="AO2" s="8" t="s">
        <v>37</v>
      </c>
      <c r="AP2" s="12" t="s">
        <v>38</v>
      </c>
      <c r="AQ2" s="8" t="s">
        <v>39</v>
      </c>
      <c r="AR2" s="8">
        <v>2.2999999999999998</v>
      </c>
      <c r="AS2" s="8">
        <v>2.4</v>
      </c>
      <c r="AT2" s="8">
        <v>3.1</v>
      </c>
      <c r="AU2" s="8">
        <v>3.2</v>
      </c>
      <c r="AV2" s="8">
        <v>3.3</v>
      </c>
      <c r="AW2" s="8" t="s">
        <v>37</v>
      </c>
      <c r="AX2" s="12" t="s">
        <v>40</v>
      </c>
      <c r="AY2" s="8" t="s">
        <v>41</v>
      </c>
      <c r="AZ2" s="13" t="s">
        <v>42</v>
      </c>
      <c r="BA2" s="9" t="s">
        <v>43</v>
      </c>
      <c r="BB2" t="s">
        <v>44</v>
      </c>
    </row>
    <row r="3" spans="1:54" x14ac:dyDescent="0.25">
      <c r="A3" s="14">
        <v>120608</v>
      </c>
      <c r="B3" s="15">
        <v>100</v>
      </c>
      <c r="C3" s="16">
        <v>95</v>
      </c>
      <c r="D3" s="16">
        <v>100</v>
      </c>
      <c r="E3" s="16">
        <v>100</v>
      </c>
      <c r="F3" s="16">
        <v>90</v>
      </c>
      <c r="G3" s="16">
        <v>80</v>
      </c>
      <c r="H3" s="16">
        <v>100</v>
      </c>
      <c r="I3" s="16">
        <v>100</v>
      </c>
      <c r="J3" s="16">
        <v>70</v>
      </c>
      <c r="K3" s="16">
        <v>40</v>
      </c>
      <c r="L3" s="17" t="s">
        <v>46</v>
      </c>
      <c r="M3" s="16">
        <v>90</v>
      </c>
      <c r="N3" s="17" t="s">
        <v>46</v>
      </c>
      <c r="O3" s="37">
        <v>80</v>
      </c>
      <c r="P3" s="17" t="s">
        <v>46</v>
      </c>
      <c r="Q3" s="16">
        <v>75</v>
      </c>
      <c r="R3" s="16">
        <v>100</v>
      </c>
      <c r="S3" s="16">
        <v>100</v>
      </c>
      <c r="T3" s="16">
        <v>100</v>
      </c>
      <c r="U3" s="16">
        <v>87</v>
      </c>
      <c r="V3" s="18">
        <v>100</v>
      </c>
      <c r="W3" s="18">
        <v>100</v>
      </c>
      <c r="X3" s="18">
        <v>100</v>
      </c>
      <c r="Y3" s="18">
        <v>100</v>
      </c>
      <c r="Z3" s="18">
        <v>100</v>
      </c>
      <c r="AA3" s="18"/>
      <c r="AB3" s="18">
        <v>100</v>
      </c>
      <c r="AC3" s="18">
        <v>100</v>
      </c>
      <c r="AD3" s="18">
        <v>50</v>
      </c>
      <c r="AE3" s="18">
        <v>80</v>
      </c>
      <c r="AF3" s="18">
        <v>100</v>
      </c>
      <c r="AG3" s="18">
        <v>100</v>
      </c>
      <c r="AH3" s="19">
        <f>AVERAGE(B3:AG3)</f>
        <v>90.607142857142861</v>
      </c>
      <c r="AI3" s="20">
        <v>50</v>
      </c>
      <c r="AJ3" s="16">
        <v>0</v>
      </c>
      <c r="AK3" s="16">
        <v>40</v>
      </c>
      <c r="AL3" s="16">
        <v>90</v>
      </c>
      <c r="AM3" s="16">
        <v>0</v>
      </c>
      <c r="AN3" s="16">
        <v>38</v>
      </c>
      <c r="AO3" s="21">
        <f>AVERAGE(AI3:AN3)</f>
        <v>36.333333333333336</v>
      </c>
      <c r="AP3" s="20">
        <v>70</v>
      </c>
      <c r="AQ3" s="16">
        <v>0</v>
      </c>
      <c r="AR3" s="16">
        <v>70</v>
      </c>
      <c r="AS3" s="16">
        <v>85</v>
      </c>
      <c r="AT3" s="16">
        <v>70</v>
      </c>
      <c r="AU3" s="16"/>
      <c r="AV3" s="16">
        <v>60</v>
      </c>
      <c r="AW3" s="21">
        <f>AVERAGE(AP3:AV3)</f>
        <v>59.166666666666664</v>
      </c>
      <c r="AX3" s="20">
        <v>80</v>
      </c>
      <c r="AY3" s="16">
        <v>80</v>
      </c>
      <c r="AZ3" s="18">
        <f>AVERAGE(AX3:AY3)</f>
        <v>80</v>
      </c>
      <c r="BA3" s="22">
        <v>65</v>
      </c>
      <c r="BB3">
        <f>0.3*AH3+0.1*AO3+0.25*AW3+0.15*AZ3+0.2*BA3</f>
        <v>70.607142857142861</v>
      </c>
    </row>
    <row r="4" spans="1:54" x14ac:dyDescent="0.25">
      <c r="A4" s="23" t="s">
        <v>45</v>
      </c>
      <c r="B4" s="33">
        <v>100</v>
      </c>
      <c r="C4" s="25">
        <v>100</v>
      </c>
      <c r="D4" s="25">
        <v>100</v>
      </c>
      <c r="E4" s="26" t="s">
        <v>46</v>
      </c>
      <c r="F4" s="25">
        <v>100</v>
      </c>
      <c r="G4" s="25">
        <v>93</v>
      </c>
      <c r="H4" s="26" t="s">
        <v>46</v>
      </c>
      <c r="I4" s="25">
        <v>95</v>
      </c>
      <c r="J4" s="25">
        <v>90</v>
      </c>
      <c r="K4" s="25">
        <v>80</v>
      </c>
      <c r="L4" s="26" t="s">
        <v>46</v>
      </c>
      <c r="M4" s="26" t="s">
        <v>46</v>
      </c>
      <c r="N4" s="26" t="s">
        <v>46</v>
      </c>
      <c r="O4" s="25">
        <v>100</v>
      </c>
      <c r="P4" s="25">
        <v>0</v>
      </c>
      <c r="Q4" s="25">
        <v>75</v>
      </c>
      <c r="R4" s="25">
        <v>100</v>
      </c>
      <c r="S4" s="25">
        <v>100</v>
      </c>
      <c r="T4" s="25">
        <v>100</v>
      </c>
      <c r="U4" s="25">
        <v>87</v>
      </c>
      <c r="V4" s="28">
        <v>100</v>
      </c>
      <c r="W4" s="28">
        <v>0</v>
      </c>
      <c r="X4" s="28">
        <v>100</v>
      </c>
      <c r="Y4" s="28">
        <v>100</v>
      </c>
      <c r="Z4" s="28">
        <v>100</v>
      </c>
      <c r="AA4" s="28"/>
      <c r="AB4" s="28">
        <v>0</v>
      </c>
      <c r="AC4" s="28">
        <v>100</v>
      </c>
      <c r="AD4" s="28">
        <v>70</v>
      </c>
      <c r="AE4" s="28">
        <v>100</v>
      </c>
      <c r="AF4" s="28">
        <v>0</v>
      </c>
      <c r="AG4" s="28">
        <v>100</v>
      </c>
      <c r="AH4" s="29">
        <f>AVERAGE(B4:AG4)</f>
        <v>80.384615384615387</v>
      </c>
      <c r="AI4" s="30">
        <v>75</v>
      </c>
      <c r="AJ4" s="25">
        <v>100</v>
      </c>
      <c r="AK4" s="25">
        <v>80</v>
      </c>
      <c r="AL4" s="25">
        <v>0</v>
      </c>
      <c r="AM4" s="25">
        <v>100</v>
      </c>
      <c r="AN4" s="25">
        <v>100</v>
      </c>
      <c r="AO4" s="31">
        <f>AVERAGE(AI4:AN4)</f>
        <v>75.833333333333329</v>
      </c>
      <c r="AP4" s="30">
        <v>65</v>
      </c>
      <c r="AQ4" s="25">
        <v>0</v>
      </c>
      <c r="AR4" s="25">
        <v>90</v>
      </c>
      <c r="AS4" s="25">
        <v>85</v>
      </c>
      <c r="AT4" s="25">
        <v>85</v>
      </c>
      <c r="AU4" s="25">
        <v>80</v>
      </c>
      <c r="AV4" s="25"/>
      <c r="AW4" s="31">
        <f>AVERAGE(AP4:AV4)</f>
        <v>67.5</v>
      </c>
      <c r="AX4" s="30">
        <v>90</v>
      </c>
      <c r="AY4" s="25">
        <v>95</v>
      </c>
      <c r="AZ4" s="28">
        <f>AVERAGE(AX4:AY4)</f>
        <v>92.5</v>
      </c>
      <c r="BA4" s="29">
        <v>98</v>
      </c>
      <c r="BB4">
        <f>0.3*AH4+0.1*AO4+0.25*AW4+0.15*AZ4+0.2*BA4</f>
        <v>82.04871794871795</v>
      </c>
    </row>
    <row r="5" spans="1:54" x14ac:dyDescent="0.25">
      <c r="A5" s="32" t="s">
        <v>63</v>
      </c>
      <c r="B5" s="33">
        <v>100</v>
      </c>
      <c r="C5" s="25">
        <v>100</v>
      </c>
      <c r="D5" s="25">
        <v>100</v>
      </c>
      <c r="E5" s="25">
        <v>100</v>
      </c>
      <c r="F5" s="25">
        <v>100</v>
      </c>
      <c r="G5" s="27">
        <f>80+20</f>
        <v>100</v>
      </c>
      <c r="H5" s="25">
        <v>100</v>
      </c>
      <c r="I5" s="27">
        <f>90+1</f>
        <v>91</v>
      </c>
      <c r="J5" s="25">
        <v>90</v>
      </c>
      <c r="K5" s="25">
        <v>100</v>
      </c>
      <c r="L5" s="25">
        <v>100</v>
      </c>
      <c r="M5" s="25">
        <v>100</v>
      </c>
      <c r="N5" s="25">
        <v>100</v>
      </c>
      <c r="O5" s="26" t="s">
        <v>46</v>
      </c>
      <c r="P5" s="27">
        <f>70+30</f>
        <v>100</v>
      </c>
      <c r="Q5" s="27">
        <f>80+20</f>
        <v>100</v>
      </c>
      <c r="R5" s="25">
        <v>100</v>
      </c>
      <c r="S5" s="25">
        <v>100</v>
      </c>
      <c r="T5" s="25">
        <v>100</v>
      </c>
      <c r="U5" s="25">
        <v>87</v>
      </c>
      <c r="V5" s="28"/>
      <c r="W5" s="28">
        <v>100</v>
      </c>
      <c r="X5" s="28">
        <v>100</v>
      </c>
      <c r="Y5" s="28">
        <v>100</v>
      </c>
      <c r="Z5" s="28">
        <v>100</v>
      </c>
      <c r="AA5" s="28">
        <v>100</v>
      </c>
      <c r="AB5" s="28">
        <v>100</v>
      </c>
      <c r="AC5" s="28">
        <v>100</v>
      </c>
      <c r="AD5" s="28">
        <v>40</v>
      </c>
      <c r="AE5" s="28">
        <v>100</v>
      </c>
      <c r="AF5" s="28">
        <v>100</v>
      </c>
      <c r="AG5" s="28">
        <v>100</v>
      </c>
      <c r="AH5" s="29">
        <f>AVERAGE(B5:AG5)</f>
        <v>96.933333333333337</v>
      </c>
      <c r="AI5" s="30">
        <v>75</v>
      </c>
      <c r="AJ5" s="25">
        <v>60</v>
      </c>
      <c r="AK5" s="25">
        <v>100</v>
      </c>
      <c r="AL5" s="25">
        <v>100</v>
      </c>
      <c r="AM5" s="25">
        <v>100</v>
      </c>
      <c r="AN5" s="25">
        <v>88</v>
      </c>
      <c r="AO5" s="31">
        <f>AVERAGE(AI5:AN5)</f>
        <v>87.166666666666671</v>
      </c>
      <c r="AP5" s="30">
        <v>80</v>
      </c>
      <c r="AQ5" s="25">
        <v>65</v>
      </c>
      <c r="AR5" s="25">
        <v>90</v>
      </c>
      <c r="AS5" s="25">
        <v>55</v>
      </c>
      <c r="AT5" s="25">
        <v>90</v>
      </c>
      <c r="AU5" s="25">
        <v>65</v>
      </c>
      <c r="AV5" s="25">
        <v>85</v>
      </c>
      <c r="AW5" s="31">
        <f>AVERAGE(AP5:AV5)</f>
        <v>75.714285714285708</v>
      </c>
      <c r="AX5" s="30">
        <v>60</v>
      </c>
      <c r="AY5" s="25">
        <v>85</v>
      </c>
      <c r="AZ5" s="28">
        <f>AVERAGE(AX5:AY5)</f>
        <v>72.5</v>
      </c>
      <c r="BA5" s="29">
        <v>88</v>
      </c>
      <c r="BB5">
        <f>0.3*AH5+0.1*AO5+0.25*AW5+0.15*AZ5+0.2*BA5</f>
        <v>85.200238095238092</v>
      </c>
    </row>
    <row r="6" spans="1:54" x14ac:dyDescent="0.25">
      <c r="A6" s="32" t="s">
        <v>54</v>
      </c>
      <c r="B6" s="33">
        <v>100</v>
      </c>
      <c r="C6" s="25">
        <v>100</v>
      </c>
      <c r="D6" s="25">
        <v>100</v>
      </c>
      <c r="E6" s="25">
        <v>100</v>
      </c>
      <c r="F6" s="25">
        <v>70</v>
      </c>
      <c r="G6" s="25">
        <v>67</v>
      </c>
      <c r="H6" s="25">
        <v>100</v>
      </c>
      <c r="I6" s="26" t="s">
        <v>46</v>
      </c>
      <c r="J6" s="27">
        <f>70+30</f>
        <v>100</v>
      </c>
      <c r="K6" s="26" t="s">
        <v>46</v>
      </c>
      <c r="L6" s="27">
        <f>90+10</f>
        <v>100</v>
      </c>
      <c r="M6" s="25">
        <v>100</v>
      </c>
      <c r="N6" s="27">
        <f>70+30</f>
        <v>100</v>
      </c>
      <c r="O6" s="25">
        <v>100</v>
      </c>
      <c r="P6" s="27">
        <f>70+1</f>
        <v>71</v>
      </c>
      <c r="Q6" s="25">
        <v>100</v>
      </c>
      <c r="R6" s="26" t="s">
        <v>46</v>
      </c>
      <c r="S6" s="26" t="s">
        <v>46</v>
      </c>
      <c r="T6" s="25"/>
      <c r="U6" s="27">
        <f>93+7</f>
        <v>100</v>
      </c>
      <c r="V6" s="28">
        <v>100</v>
      </c>
      <c r="W6" s="28">
        <v>50</v>
      </c>
      <c r="X6" s="28">
        <v>100</v>
      </c>
      <c r="Y6" s="28">
        <v>0</v>
      </c>
      <c r="Z6" s="28">
        <v>100</v>
      </c>
      <c r="AA6" s="28"/>
      <c r="AB6" s="28">
        <v>100</v>
      </c>
      <c r="AC6" s="28">
        <v>100</v>
      </c>
      <c r="AD6" s="28">
        <v>90</v>
      </c>
      <c r="AE6" s="28">
        <v>50</v>
      </c>
      <c r="AF6" s="28">
        <v>100</v>
      </c>
      <c r="AG6" s="28">
        <v>100</v>
      </c>
      <c r="AH6" s="29">
        <f>AVERAGE(B6:AG6)</f>
        <v>88.384615384615387</v>
      </c>
      <c r="AI6" s="30">
        <v>63</v>
      </c>
      <c r="AJ6" s="25">
        <v>80</v>
      </c>
      <c r="AK6" s="25">
        <v>90</v>
      </c>
      <c r="AL6" s="25">
        <v>80</v>
      </c>
      <c r="AM6" s="25">
        <v>57</v>
      </c>
      <c r="AN6" s="25">
        <v>88</v>
      </c>
      <c r="AO6" s="31">
        <f>AVERAGE(AI6:AN6)</f>
        <v>76.333333333333329</v>
      </c>
      <c r="AP6" s="30">
        <v>60</v>
      </c>
      <c r="AQ6" s="25">
        <v>75</v>
      </c>
      <c r="AR6" s="25">
        <v>60</v>
      </c>
      <c r="AS6" s="25">
        <v>85</v>
      </c>
      <c r="AT6" s="25">
        <v>60</v>
      </c>
      <c r="AU6" s="25"/>
      <c r="AV6" s="25"/>
      <c r="AW6" s="31">
        <f>AVERAGE(AP6:AV6)</f>
        <v>68</v>
      </c>
      <c r="AX6" s="30">
        <v>92</v>
      </c>
      <c r="AY6" s="25">
        <v>72</v>
      </c>
      <c r="AZ6" s="28">
        <f>AVERAGE(AX6:AY6)</f>
        <v>82</v>
      </c>
      <c r="BA6" s="29">
        <v>73</v>
      </c>
      <c r="BB6">
        <f>0.3*AH6+0.1*AO6+0.25*AW6+0.15*AZ6+0.2*BA6</f>
        <v>78.04871794871795</v>
      </c>
    </row>
    <row r="7" spans="1:54" x14ac:dyDescent="0.25">
      <c r="A7" s="32" t="s">
        <v>66</v>
      </c>
      <c r="B7" s="24" t="s">
        <v>46</v>
      </c>
      <c r="C7" s="25">
        <v>100</v>
      </c>
      <c r="D7" s="25">
        <v>100</v>
      </c>
      <c r="E7" s="26" t="s">
        <v>46</v>
      </c>
      <c r="F7" s="25">
        <v>90</v>
      </c>
      <c r="G7" s="25">
        <v>77</v>
      </c>
      <c r="H7" s="26" t="s">
        <v>46</v>
      </c>
      <c r="I7" s="25">
        <v>50</v>
      </c>
      <c r="J7" s="25">
        <v>100</v>
      </c>
      <c r="K7" s="25">
        <v>100</v>
      </c>
      <c r="L7" s="26" t="s">
        <v>46</v>
      </c>
      <c r="M7" s="25">
        <v>80</v>
      </c>
      <c r="N7" s="26" t="s">
        <v>46</v>
      </c>
      <c r="O7" s="25">
        <v>0</v>
      </c>
      <c r="P7" s="25">
        <v>0</v>
      </c>
      <c r="Q7" s="25">
        <v>100</v>
      </c>
      <c r="R7" s="25">
        <v>0</v>
      </c>
      <c r="S7" s="25">
        <v>0</v>
      </c>
      <c r="T7" s="25">
        <v>100</v>
      </c>
      <c r="U7" s="25">
        <v>87</v>
      </c>
      <c r="V7" s="28"/>
      <c r="W7" s="28">
        <v>0</v>
      </c>
      <c r="X7" s="28">
        <v>0</v>
      </c>
      <c r="Y7" s="28">
        <v>0</v>
      </c>
      <c r="Z7" s="28">
        <v>0</v>
      </c>
      <c r="AA7" s="28"/>
      <c r="AB7" s="28">
        <v>0</v>
      </c>
      <c r="AC7" s="28"/>
      <c r="AD7" s="28">
        <v>0</v>
      </c>
      <c r="AE7" s="28">
        <v>0</v>
      </c>
      <c r="AF7" s="28">
        <v>0</v>
      </c>
      <c r="AG7" s="28">
        <v>0</v>
      </c>
      <c r="AH7" s="29">
        <f>AVERAGE(B7:AG7)</f>
        <v>41</v>
      </c>
      <c r="AI7" s="30">
        <v>63</v>
      </c>
      <c r="AJ7" s="25">
        <v>100</v>
      </c>
      <c r="AK7" s="25">
        <v>90</v>
      </c>
      <c r="AL7" s="25">
        <v>0</v>
      </c>
      <c r="AM7" s="25">
        <v>0</v>
      </c>
      <c r="AN7" s="25">
        <v>0</v>
      </c>
      <c r="AO7" s="31">
        <f>AVERAGE(AI7:AN7)</f>
        <v>42.166666666666664</v>
      </c>
      <c r="AP7" s="30">
        <v>65</v>
      </c>
      <c r="AQ7" s="25">
        <v>65</v>
      </c>
      <c r="AR7" s="25">
        <v>80</v>
      </c>
      <c r="AS7" s="25">
        <v>0</v>
      </c>
      <c r="AT7" s="25"/>
      <c r="AU7" s="25"/>
      <c r="AV7" s="25"/>
      <c r="AW7" s="31">
        <f>AVERAGE(AP7:AV7)</f>
        <v>52.5</v>
      </c>
      <c r="AX7" s="24" t="s">
        <v>46</v>
      </c>
      <c r="AY7" s="25">
        <v>0</v>
      </c>
      <c r="AZ7" s="28">
        <f>AVERAGE(AX7:AY7)</f>
        <v>0</v>
      </c>
      <c r="BA7" s="29">
        <v>0</v>
      </c>
      <c r="BB7">
        <f>0.3*AH7+0.1*AO7+0.25*AW7+0.15*AZ7+0.2*BA7</f>
        <v>29.641666666666666</v>
      </c>
    </row>
    <row r="8" spans="1:54" x14ac:dyDescent="0.25">
      <c r="A8" s="32" t="s">
        <v>53</v>
      </c>
      <c r="B8" s="33">
        <v>100</v>
      </c>
      <c r="C8" s="25">
        <v>100</v>
      </c>
      <c r="D8" s="25">
        <v>100</v>
      </c>
      <c r="E8" s="25">
        <v>100</v>
      </c>
      <c r="F8" s="26" t="s">
        <v>46</v>
      </c>
      <c r="G8" s="27">
        <f>80+20</f>
        <v>100</v>
      </c>
      <c r="H8" s="25">
        <v>100</v>
      </c>
      <c r="I8" s="27">
        <f>90+10</f>
        <v>100</v>
      </c>
      <c r="J8" s="27">
        <f>90+10</f>
        <v>100</v>
      </c>
      <c r="K8" s="25">
        <v>80</v>
      </c>
      <c r="L8" s="25">
        <v>100</v>
      </c>
      <c r="M8" s="27">
        <f>85+15</f>
        <v>100</v>
      </c>
      <c r="N8" s="25">
        <v>100</v>
      </c>
      <c r="O8" s="25">
        <v>100</v>
      </c>
      <c r="P8" s="25">
        <v>50</v>
      </c>
      <c r="Q8" s="27">
        <f>80+16</f>
        <v>96</v>
      </c>
      <c r="R8" s="25">
        <v>100</v>
      </c>
      <c r="S8" s="25">
        <v>100</v>
      </c>
      <c r="T8" s="25"/>
      <c r="U8" s="25">
        <v>87</v>
      </c>
      <c r="V8" s="28"/>
      <c r="W8" s="28">
        <v>100</v>
      </c>
      <c r="X8" s="28">
        <v>100</v>
      </c>
      <c r="Y8" s="28">
        <v>100</v>
      </c>
      <c r="Z8" s="28">
        <v>100</v>
      </c>
      <c r="AA8" s="28"/>
      <c r="AB8" s="28">
        <v>100</v>
      </c>
      <c r="AC8" s="28">
        <v>100</v>
      </c>
      <c r="AD8" s="28">
        <v>60</v>
      </c>
      <c r="AE8" s="28">
        <v>100</v>
      </c>
      <c r="AF8" s="28">
        <v>100</v>
      </c>
      <c r="AG8" s="28">
        <v>100</v>
      </c>
      <c r="AH8" s="29">
        <f>AVERAGE(B8:AG8)</f>
        <v>95.464285714285708</v>
      </c>
      <c r="AI8" s="30">
        <v>88</v>
      </c>
      <c r="AJ8" s="25">
        <v>80</v>
      </c>
      <c r="AK8" s="25">
        <v>80</v>
      </c>
      <c r="AL8" s="25">
        <v>90</v>
      </c>
      <c r="AM8" s="25">
        <v>100</v>
      </c>
      <c r="AN8" s="25">
        <v>100</v>
      </c>
      <c r="AO8" s="31">
        <f>AVERAGE(AI8:AN8)</f>
        <v>89.666666666666671</v>
      </c>
      <c r="AP8" s="30">
        <v>70</v>
      </c>
      <c r="AQ8" s="25">
        <v>75</v>
      </c>
      <c r="AR8" s="25">
        <v>75</v>
      </c>
      <c r="AS8" s="25">
        <v>55</v>
      </c>
      <c r="AT8" s="25">
        <v>75</v>
      </c>
      <c r="AU8" s="25"/>
      <c r="AV8" s="25">
        <v>85</v>
      </c>
      <c r="AW8" s="31">
        <f>AVERAGE(AP8:AV8)</f>
        <v>72.5</v>
      </c>
      <c r="AX8" s="30">
        <v>60</v>
      </c>
      <c r="AY8" s="25">
        <v>85</v>
      </c>
      <c r="AZ8" s="28">
        <f>AVERAGE(AX8:AY8)</f>
        <v>72.5</v>
      </c>
      <c r="BA8" s="29">
        <v>65</v>
      </c>
      <c r="BB8">
        <f>0.3*AH8+0.1*AO8+0.25*AW8+0.15*AZ8+0.2*BA8</f>
        <v>79.605952380952374</v>
      </c>
    </row>
    <row r="9" spans="1:54" x14ac:dyDescent="0.25">
      <c r="A9" s="32" t="s">
        <v>67</v>
      </c>
      <c r="B9" s="33">
        <v>100</v>
      </c>
      <c r="C9" s="25">
        <v>100</v>
      </c>
      <c r="D9" s="25">
        <v>100</v>
      </c>
      <c r="E9" s="25">
        <v>100</v>
      </c>
      <c r="F9" s="25">
        <v>100</v>
      </c>
      <c r="G9" s="26" t="s">
        <v>46</v>
      </c>
      <c r="H9" s="26" t="s">
        <v>46</v>
      </c>
      <c r="I9" s="26" t="s">
        <v>46</v>
      </c>
      <c r="J9" s="25">
        <v>100</v>
      </c>
      <c r="K9" s="25">
        <v>60</v>
      </c>
      <c r="L9" s="25">
        <v>50</v>
      </c>
      <c r="M9" s="25">
        <v>100</v>
      </c>
      <c r="N9" s="26" t="s">
        <v>46</v>
      </c>
      <c r="O9" s="26" t="s">
        <v>46</v>
      </c>
      <c r="P9" s="25">
        <v>0</v>
      </c>
      <c r="Q9" s="25">
        <v>75</v>
      </c>
      <c r="R9" s="25">
        <v>100</v>
      </c>
      <c r="S9" s="25">
        <v>0</v>
      </c>
      <c r="T9" s="25"/>
      <c r="U9" s="25">
        <v>0</v>
      </c>
      <c r="V9" s="28"/>
      <c r="W9" s="28">
        <v>0</v>
      </c>
      <c r="X9" s="28">
        <v>100</v>
      </c>
      <c r="Y9" s="28">
        <v>100</v>
      </c>
      <c r="Z9" s="28">
        <v>100</v>
      </c>
      <c r="AA9" s="28"/>
      <c r="AB9" s="28">
        <v>0</v>
      </c>
      <c r="AC9" s="28">
        <v>100</v>
      </c>
      <c r="AD9" s="28">
        <v>40</v>
      </c>
      <c r="AE9" s="28">
        <v>50</v>
      </c>
      <c r="AF9" s="28">
        <v>100</v>
      </c>
      <c r="AG9" s="28">
        <v>100</v>
      </c>
      <c r="AH9" s="29">
        <f>AVERAGE(B9:AG9)</f>
        <v>69.791666666666671</v>
      </c>
      <c r="AI9" s="30">
        <v>50</v>
      </c>
      <c r="AJ9" s="25">
        <v>60</v>
      </c>
      <c r="AK9" s="25">
        <v>60</v>
      </c>
      <c r="AL9" s="25">
        <v>100</v>
      </c>
      <c r="AM9" s="25">
        <v>100</v>
      </c>
      <c r="AN9" s="25">
        <v>0</v>
      </c>
      <c r="AO9" s="31">
        <f>AVERAGE(AI9:AN9)</f>
        <v>61.666666666666664</v>
      </c>
      <c r="AP9" s="30">
        <v>60</v>
      </c>
      <c r="AQ9" s="25">
        <v>75</v>
      </c>
      <c r="AR9" s="25">
        <v>75</v>
      </c>
      <c r="AS9" s="25">
        <v>80</v>
      </c>
      <c r="AT9" s="25">
        <v>30</v>
      </c>
      <c r="AU9" s="25">
        <v>40</v>
      </c>
      <c r="AV9" s="25">
        <v>70</v>
      </c>
      <c r="AW9" s="31">
        <f>AVERAGE(AP9:AV9)</f>
        <v>61.428571428571431</v>
      </c>
      <c r="AX9" s="30">
        <v>90</v>
      </c>
      <c r="AY9" s="25">
        <v>87</v>
      </c>
      <c r="AZ9" s="28">
        <f>AVERAGE(AX9:AY9)</f>
        <v>88.5</v>
      </c>
      <c r="BA9" s="29">
        <v>54</v>
      </c>
      <c r="BB9">
        <f>0.3*AH9+0.1*AO9+0.25*AW9+0.15*AZ9+0.2*BA9</f>
        <v>66.536309523809521</v>
      </c>
    </row>
    <row r="10" spans="1:54" x14ac:dyDescent="0.25">
      <c r="A10" s="32" t="s">
        <v>56</v>
      </c>
      <c r="B10" s="33">
        <v>100</v>
      </c>
      <c r="C10" s="25">
        <v>100</v>
      </c>
      <c r="D10" s="26" t="s">
        <v>46</v>
      </c>
      <c r="E10" s="25">
        <v>100</v>
      </c>
      <c r="F10" s="25">
        <v>85</v>
      </c>
      <c r="G10" s="25">
        <v>80</v>
      </c>
      <c r="H10" s="25">
        <v>100</v>
      </c>
      <c r="I10" s="25">
        <v>60</v>
      </c>
      <c r="J10" s="25">
        <v>50</v>
      </c>
      <c r="K10" s="26" t="s">
        <v>46</v>
      </c>
      <c r="L10" s="25">
        <v>80</v>
      </c>
      <c r="M10" s="26" t="s">
        <v>46</v>
      </c>
      <c r="N10" s="26" t="s">
        <v>46</v>
      </c>
      <c r="O10" s="25">
        <v>100</v>
      </c>
      <c r="P10" s="26" t="s">
        <v>46</v>
      </c>
      <c r="Q10" s="25">
        <v>0</v>
      </c>
      <c r="R10" s="25">
        <v>100</v>
      </c>
      <c r="S10" s="25">
        <v>100</v>
      </c>
      <c r="T10" s="25">
        <v>100</v>
      </c>
      <c r="U10" s="25">
        <v>93</v>
      </c>
      <c r="V10" s="28"/>
      <c r="W10" s="28">
        <v>100</v>
      </c>
      <c r="X10" s="28">
        <v>100</v>
      </c>
      <c r="Y10" s="28">
        <v>100</v>
      </c>
      <c r="Z10" s="28">
        <v>0</v>
      </c>
      <c r="AA10" s="28"/>
      <c r="AB10" s="28">
        <v>100</v>
      </c>
      <c r="AC10" s="28"/>
      <c r="AD10" s="28">
        <v>0</v>
      </c>
      <c r="AE10" s="28">
        <v>0</v>
      </c>
      <c r="AF10" s="28">
        <v>0</v>
      </c>
      <c r="AG10" s="28">
        <v>0</v>
      </c>
      <c r="AH10" s="29">
        <f>AVERAGE(B10:AG10)</f>
        <v>68.666666666666671</v>
      </c>
      <c r="AI10" s="30">
        <v>100</v>
      </c>
      <c r="AJ10" s="25">
        <v>0</v>
      </c>
      <c r="AK10" s="25">
        <v>0</v>
      </c>
      <c r="AL10" s="25">
        <v>90</v>
      </c>
      <c r="AM10" s="25">
        <v>100</v>
      </c>
      <c r="AN10" s="25">
        <v>38</v>
      </c>
      <c r="AO10" s="31">
        <f>AVERAGE(AI10:AN10)</f>
        <v>54.666666666666664</v>
      </c>
      <c r="AP10" s="30">
        <v>70</v>
      </c>
      <c r="AQ10" s="25">
        <v>0</v>
      </c>
      <c r="AR10" s="25">
        <v>60</v>
      </c>
      <c r="AS10" s="25">
        <v>65</v>
      </c>
      <c r="AT10" s="25">
        <v>55</v>
      </c>
      <c r="AU10" s="25"/>
      <c r="AV10" s="25">
        <v>40</v>
      </c>
      <c r="AW10" s="31">
        <f>AVERAGE(AP10:AV10)</f>
        <v>48.333333333333336</v>
      </c>
      <c r="AX10" s="30">
        <v>72</v>
      </c>
      <c r="AY10" s="25">
        <v>72</v>
      </c>
      <c r="AZ10" s="28">
        <f>AVERAGE(AX10:AY10)</f>
        <v>72</v>
      </c>
      <c r="BA10" s="29">
        <v>62</v>
      </c>
      <c r="BB10">
        <f>0.3*AH10+0.1*AO10+0.25*AW10+0.15*AZ10+0.2*BA10</f>
        <v>61.35</v>
      </c>
    </row>
    <row r="11" spans="1:54" x14ac:dyDescent="0.25">
      <c r="A11" s="32" t="s">
        <v>58</v>
      </c>
      <c r="B11" s="33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47</v>
      </c>
      <c r="H11" s="25">
        <v>100</v>
      </c>
      <c r="I11" s="26" t="s">
        <v>46</v>
      </c>
      <c r="J11" s="26" t="s">
        <v>46</v>
      </c>
      <c r="K11" s="25">
        <v>60</v>
      </c>
      <c r="L11" s="27">
        <f>90+2</f>
        <v>92</v>
      </c>
      <c r="M11" s="25">
        <v>100</v>
      </c>
      <c r="N11" s="25">
        <v>100</v>
      </c>
      <c r="O11" s="25">
        <v>100</v>
      </c>
      <c r="P11" s="25">
        <v>70</v>
      </c>
      <c r="Q11" s="25">
        <v>75</v>
      </c>
      <c r="R11" s="25">
        <v>100</v>
      </c>
      <c r="S11" s="25">
        <v>100</v>
      </c>
      <c r="T11" s="25">
        <v>100</v>
      </c>
      <c r="U11" s="25">
        <v>100</v>
      </c>
      <c r="V11" s="28"/>
      <c r="W11" s="28">
        <v>0</v>
      </c>
      <c r="X11" s="28">
        <v>100</v>
      </c>
      <c r="Y11" s="28">
        <v>100</v>
      </c>
      <c r="Z11" s="28">
        <v>100</v>
      </c>
      <c r="AA11" s="28"/>
      <c r="AB11" s="28">
        <v>100</v>
      </c>
      <c r="AC11" s="28">
        <v>100</v>
      </c>
      <c r="AD11" s="28">
        <v>60</v>
      </c>
      <c r="AE11" s="28">
        <v>50</v>
      </c>
      <c r="AF11" s="28">
        <v>100</v>
      </c>
      <c r="AG11" s="28">
        <v>100</v>
      </c>
      <c r="AH11" s="29">
        <f>AVERAGE(B11:AG11)</f>
        <v>87.642857142857139</v>
      </c>
      <c r="AI11" s="30">
        <v>75</v>
      </c>
      <c r="AJ11" s="25">
        <v>100</v>
      </c>
      <c r="AK11" s="25">
        <v>90</v>
      </c>
      <c r="AL11" s="25">
        <v>100</v>
      </c>
      <c r="AM11" s="25">
        <v>0</v>
      </c>
      <c r="AN11" s="25">
        <v>88</v>
      </c>
      <c r="AO11" s="31">
        <f>AVERAGE(AI11:AN11)</f>
        <v>75.5</v>
      </c>
      <c r="AP11" s="30">
        <v>100</v>
      </c>
      <c r="AQ11" s="25">
        <v>85</v>
      </c>
      <c r="AR11" s="25">
        <v>85</v>
      </c>
      <c r="AS11" s="25">
        <v>95</v>
      </c>
      <c r="AT11" s="25"/>
      <c r="AU11" s="25">
        <v>90</v>
      </c>
      <c r="AV11" s="25">
        <v>90</v>
      </c>
      <c r="AW11" s="31">
        <f>AVERAGE(AP11:AV11)</f>
        <v>90.833333333333329</v>
      </c>
      <c r="AX11" s="30">
        <v>80</v>
      </c>
      <c r="AY11" s="25">
        <v>87</v>
      </c>
      <c r="AZ11" s="28">
        <f>AVERAGE(AX11:AY11)</f>
        <v>83.5</v>
      </c>
      <c r="BA11" s="29">
        <v>70</v>
      </c>
      <c r="BB11">
        <f>0.3*AH11+0.1*AO11+0.25*AW11+0.15*AZ11+0.2*BA11</f>
        <v>83.076190476190476</v>
      </c>
    </row>
    <row r="12" spans="1:54" x14ac:dyDescent="0.25">
      <c r="A12" s="32" t="s">
        <v>59</v>
      </c>
      <c r="B12" s="33">
        <v>100</v>
      </c>
      <c r="C12" s="25">
        <v>100</v>
      </c>
      <c r="D12" s="25">
        <v>95</v>
      </c>
      <c r="E12" s="25">
        <v>100</v>
      </c>
      <c r="F12" s="25">
        <v>90</v>
      </c>
      <c r="G12" s="25">
        <v>67</v>
      </c>
      <c r="H12" s="25">
        <v>100</v>
      </c>
      <c r="I12" s="25">
        <v>90</v>
      </c>
      <c r="J12" s="25">
        <v>60</v>
      </c>
      <c r="K12" s="25">
        <v>100</v>
      </c>
      <c r="L12" s="25">
        <v>90</v>
      </c>
      <c r="M12" s="25">
        <v>80</v>
      </c>
      <c r="N12" s="25">
        <v>100</v>
      </c>
      <c r="O12" s="25">
        <v>100</v>
      </c>
      <c r="P12" s="25">
        <v>50</v>
      </c>
      <c r="Q12" s="25">
        <v>100</v>
      </c>
      <c r="R12" s="25">
        <v>100</v>
      </c>
      <c r="S12" s="25">
        <v>100</v>
      </c>
      <c r="T12" s="25">
        <v>100</v>
      </c>
      <c r="U12" s="25">
        <v>93</v>
      </c>
      <c r="V12" s="36" t="s">
        <v>46</v>
      </c>
      <c r="W12" s="28">
        <v>100</v>
      </c>
      <c r="X12" s="28">
        <v>100</v>
      </c>
      <c r="Y12" s="36" t="s">
        <v>46</v>
      </c>
      <c r="Z12" s="28">
        <v>100</v>
      </c>
      <c r="AA12" s="28"/>
      <c r="AB12" s="28">
        <v>100</v>
      </c>
      <c r="AC12" s="28">
        <v>100</v>
      </c>
      <c r="AD12" s="28">
        <v>70</v>
      </c>
      <c r="AE12" s="28">
        <v>50</v>
      </c>
      <c r="AF12" s="28">
        <v>100</v>
      </c>
      <c r="AG12" s="28">
        <v>100</v>
      </c>
      <c r="AH12" s="29">
        <f>AVERAGE(B12:AG12)</f>
        <v>90.862068965517238</v>
      </c>
      <c r="AI12" s="30">
        <v>75</v>
      </c>
      <c r="AJ12" s="25">
        <v>80</v>
      </c>
      <c r="AK12" s="25">
        <v>70</v>
      </c>
      <c r="AL12" s="25">
        <v>90</v>
      </c>
      <c r="AM12" s="25">
        <v>71</v>
      </c>
      <c r="AN12" s="25">
        <v>0</v>
      </c>
      <c r="AO12" s="31">
        <f>AVERAGE(AI12:AN12)</f>
        <v>64.333333333333329</v>
      </c>
      <c r="AP12" s="30">
        <v>85</v>
      </c>
      <c r="AQ12" s="25">
        <v>85</v>
      </c>
      <c r="AR12" s="25">
        <v>80</v>
      </c>
      <c r="AS12" s="25">
        <v>80</v>
      </c>
      <c r="AT12" s="25">
        <v>70</v>
      </c>
      <c r="AU12" s="25">
        <v>75</v>
      </c>
      <c r="AV12" s="25">
        <v>70</v>
      </c>
      <c r="AW12" s="31">
        <f>AVERAGE(AP12:AV12)</f>
        <v>77.857142857142861</v>
      </c>
      <c r="AX12" s="30">
        <v>92</v>
      </c>
      <c r="AY12" s="25">
        <v>72</v>
      </c>
      <c r="AZ12" s="28">
        <f>AVERAGE(AX12:AY12)</f>
        <v>82</v>
      </c>
      <c r="BA12" s="29">
        <v>80</v>
      </c>
      <c r="BB12">
        <f>0.3*AH12+0.1*AO12+0.25*AW12+0.15*AZ12+0.2*BA12</f>
        <v>81.456239737274217</v>
      </c>
    </row>
    <row r="13" spans="1:54" x14ac:dyDescent="0.25">
      <c r="A13" s="32" t="s">
        <v>65</v>
      </c>
      <c r="B13" s="33">
        <v>100</v>
      </c>
      <c r="C13" s="25">
        <v>100</v>
      </c>
      <c r="D13" s="25">
        <v>70</v>
      </c>
      <c r="E13" s="25">
        <v>100</v>
      </c>
      <c r="F13" s="25">
        <v>100</v>
      </c>
      <c r="G13" s="26" t="s">
        <v>46</v>
      </c>
      <c r="H13" s="26" t="s">
        <v>46</v>
      </c>
      <c r="I13" s="26" t="s">
        <v>46</v>
      </c>
      <c r="J13" s="25">
        <v>95</v>
      </c>
      <c r="K13" s="25">
        <v>60</v>
      </c>
      <c r="L13" s="25">
        <v>100</v>
      </c>
      <c r="M13" s="26" t="s">
        <v>46</v>
      </c>
      <c r="N13" s="25">
        <v>100</v>
      </c>
      <c r="O13" s="25">
        <v>100</v>
      </c>
      <c r="P13" s="25">
        <v>70</v>
      </c>
      <c r="Q13" s="26" t="s">
        <v>46</v>
      </c>
      <c r="R13" s="25">
        <v>0</v>
      </c>
      <c r="S13" s="25">
        <v>0</v>
      </c>
      <c r="T13" s="25"/>
      <c r="U13" s="25">
        <v>87</v>
      </c>
      <c r="V13" s="28"/>
      <c r="W13" s="28">
        <v>0</v>
      </c>
      <c r="X13" s="28">
        <v>0</v>
      </c>
      <c r="Y13" s="28">
        <v>0</v>
      </c>
      <c r="Z13" s="28">
        <v>0</v>
      </c>
      <c r="AA13" s="28"/>
      <c r="AB13" s="28">
        <v>0</v>
      </c>
      <c r="AC13" s="28"/>
      <c r="AD13" s="28">
        <v>0</v>
      </c>
      <c r="AE13" s="28">
        <v>0</v>
      </c>
      <c r="AF13" s="28">
        <v>0</v>
      </c>
      <c r="AG13" s="28">
        <v>0</v>
      </c>
      <c r="AH13" s="29">
        <f>AVERAGE(B13:AG13)</f>
        <v>47.043478260869563</v>
      </c>
      <c r="AI13" s="30">
        <v>100</v>
      </c>
      <c r="AJ13" s="25">
        <v>60</v>
      </c>
      <c r="AK13" s="25">
        <v>100</v>
      </c>
      <c r="AL13" s="25">
        <v>0</v>
      </c>
      <c r="AM13" s="25">
        <v>0</v>
      </c>
      <c r="AN13" s="25">
        <v>0</v>
      </c>
      <c r="AO13" s="31">
        <f>AVERAGE(AI13:AN13)</f>
        <v>43.333333333333336</v>
      </c>
      <c r="AP13" s="30">
        <v>90</v>
      </c>
      <c r="AQ13" s="25">
        <v>0</v>
      </c>
      <c r="AR13" s="25">
        <v>80</v>
      </c>
      <c r="AS13" s="25">
        <v>0</v>
      </c>
      <c r="AT13" s="25"/>
      <c r="AU13" s="25"/>
      <c r="AV13" s="25"/>
      <c r="AW13" s="31">
        <f>AVERAGE(AP13:AV13)</f>
        <v>42.5</v>
      </c>
      <c r="AX13" s="30">
        <v>82</v>
      </c>
      <c r="AY13" s="25">
        <v>0</v>
      </c>
      <c r="AZ13" s="28">
        <f>AVERAGE(AX13:AY13)</f>
        <v>41</v>
      </c>
      <c r="BA13" s="29">
        <v>64</v>
      </c>
      <c r="BB13">
        <f>0.3*AH13+0.1*AO13+0.25*AW13+0.15*AZ13+0.2*BA13</f>
        <v>48.021376811594209</v>
      </c>
    </row>
    <row r="14" spans="1:54" x14ac:dyDescent="0.25">
      <c r="A14" s="32" t="s">
        <v>61</v>
      </c>
      <c r="B14" s="33">
        <v>100</v>
      </c>
      <c r="C14" s="25">
        <v>100</v>
      </c>
      <c r="D14" s="25">
        <v>100</v>
      </c>
      <c r="E14" s="25">
        <v>100</v>
      </c>
      <c r="F14" s="27">
        <f>90+10</f>
        <v>100</v>
      </c>
      <c r="G14" s="27">
        <f>80+20</f>
        <v>100</v>
      </c>
      <c r="H14" s="25">
        <v>100</v>
      </c>
      <c r="I14" s="27">
        <f>90+10</f>
        <v>100</v>
      </c>
      <c r="J14" s="27">
        <f>95+5</f>
        <v>100</v>
      </c>
      <c r="K14" s="25">
        <v>100</v>
      </c>
      <c r="L14" s="26" t="s">
        <v>46</v>
      </c>
      <c r="M14" s="27">
        <f>95+5</f>
        <v>100</v>
      </c>
      <c r="N14" s="25">
        <v>100</v>
      </c>
      <c r="O14" s="25">
        <v>100</v>
      </c>
      <c r="P14" s="27">
        <f>70+8</f>
        <v>78</v>
      </c>
      <c r="Q14" s="27">
        <f>80+20</f>
        <v>100</v>
      </c>
      <c r="R14" s="25">
        <v>100</v>
      </c>
      <c r="S14" s="25">
        <v>100</v>
      </c>
      <c r="T14" s="25">
        <v>100</v>
      </c>
      <c r="U14" s="27">
        <f>87+13</f>
        <v>100</v>
      </c>
      <c r="V14" s="28"/>
      <c r="W14" s="28">
        <v>100</v>
      </c>
      <c r="X14" s="28">
        <v>100</v>
      </c>
      <c r="Y14" s="28">
        <v>100</v>
      </c>
      <c r="Z14" s="28">
        <v>100</v>
      </c>
      <c r="AA14" s="28"/>
      <c r="AB14" s="28">
        <v>100</v>
      </c>
      <c r="AC14" s="28">
        <v>100</v>
      </c>
      <c r="AD14" s="28">
        <v>60</v>
      </c>
      <c r="AE14" s="28">
        <v>100</v>
      </c>
      <c r="AF14" s="28">
        <v>100</v>
      </c>
      <c r="AG14" s="28">
        <v>100</v>
      </c>
      <c r="AH14" s="29">
        <f>AVERAGE(B14:AG14)</f>
        <v>97.862068965517238</v>
      </c>
      <c r="AI14" s="30">
        <v>75</v>
      </c>
      <c r="AJ14" s="25">
        <v>60</v>
      </c>
      <c r="AK14" s="25">
        <v>100</v>
      </c>
      <c r="AL14" s="25">
        <v>90</v>
      </c>
      <c r="AM14" s="25">
        <v>86</v>
      </c>
      <c r="AN14" s="25">
        <v>100</v>
      </c>
      <c r="AO14" s="31">
        <f>AVERAGE(AI14:AN14)</f>
        <v>85.166666666666671</v>
      </c>
      <c r="AP14" s="30">
        <v>90</v>
      </c>
      <c r="AQ14" s="25">
        <v>70</v>
      </c>
      <c r="AR14" s="25">
        <v>85</v>
      </c>
      <c r="AS14" s="25">
        <v>80</v>
      </c>
      <c r="AT14" s="25"/>
      <c r="AU14" s="25">
        <v>45</v>
      </c>
      <c r="AV14" s="25"/>
      <c r="AW14" s="31">
        <f>AVERAGE(AP14:AV14)</f>
        <v>74</v>
      </c>
      <c r="AX14" s="30">
        <v>82</v>
      </c>
      <c r="AY14" s="25">
        <v>80</v>
      </c>
      <c r="AZ14" s="28">
        <f>AVERAGE(AX14:AY14)</f>
        <v>81</v>
      </c>
      <c r="BA14" s="29">
        <v>84</v>
      </c>
      <c r="BB14">
        <f>0.3*AH14+0.1*AO14+0.25*AW14+0.15*AZ14+0.2*BA14</f>
        <v>85.325287356321837</v>
      </c>
    </row>
    <row r="15" spans="1:54" x14ac:dyDescent="0.25">
      <c r="A15" s="23" t="s">
        <v>50</v>
      </c>
      <c r="B15" s="33">
        <v>100</v>
      </c>
      <c r="C15" s="25">
        <v>100</v>
      </c>
      <c r="D15" s="26" t="s">
        <v>46</v>
      </c>
      <c r="E15" s="25">
        <v>100</v>
      </c>
      <c r="F15" s="25">
        <v>100</v>
      </c>
      <c r="G15" s="25">
        <v>87</v>
      </c>
      <c r="H15" s="25">
        <v>100</v>
      </c>
      <c r="I15" s="25">
        <v>90</v>
      </c>
      <c r="J15" s="25">
        <v>95</v>
      </c>
      <c r="K15" s="25">
        <v>100</v>
      </c>
      <c r="L15" s="25">
        <v>90</v>
      </c>
      <c r="M15" s="25">
        <v>95</v>
      </c>
      <c r="N15" s="26" t="s">
        <v>46</v>
      </c>
      <c r="O15" s="26" t="s">
        <v>46</v>
      </c>
      <c r="P15" s="25">
        <v>100</v>
      </c>
      <c r="Q15" s="25">
        <v>100</v>
      </c>
      <c r="R15" s="25">
        <v>100</v>
      </c>
      <c r="S15" s="25">
        <v>100</v>
      </c>
      <c r="T15" s="25"/>
      <c r="U15" s="25">
        <v>93</v>
      </c>
      <c r="V15" s="28">
        <v>100</v>
      </c>
      <c r="W15" s="28">
        <v>0</v>
      </c>
      <c r="X15" s="28">
        <v>0</v>
      </c>
      <c r="Y15" s="28">
        <v>100</v>
      </c>
      <c r="Z15" s="28">
        <v>100</v>
      </c>
      <c r="AA15" s="28"/>
      <c r="AB15" s="28">
        <v>0</v>
      </c>
      <c r="AC15" s="28">
        <v>80</v>
      </c>
      <c r="AD15" s="28">
        <v>30</v>
      </c>
      <c r="AE15" s="28">
        <v>0</v>
      </c>
      <c r="AF15" s="28">
        <v>100</v>
      </c>
      <c r="AG15" s="28">
        <v>100</v>
      </c>
      <c r="AH15" s="29">
        <f>AVERAGE(B15:AG15)</f>
        <v>80</v>
      </c>
      <c r="AI15" s="30">
        <v>63</v>
      </c>
      <c r="AJ15" s="25">
        <v>80</v>
      </c>
      <c r="AK15" s="25">
        <v>90</v>
      </c>
      <c r="AL15" s="25">
        <v>90</v>
      </c>
      <c r="AM15" s="25">
        <v>100</v>
      </c>
      <c r="AN15" s="25">
        <v>88</v>
      </c>
      <c r="AO15" s="31">
        <f>AVERAGE(AI15:AN15)</f>
        <v>85.166666666666671</v>
      </c>
      <c r="AP15" s="30">
        <v>95</v>
      </c>
      <c r="AQ15" s="25">
        <v>0</v>
      </c>
      <c r="AR15" s="25">
        <v>55</v>
      </c>
      <c r="AS15" s="25">
        <v>0</v>
      </c>
      <c r="AT15" s="25"/>
      <c r="AU15" s="25"/>
      <c r="AV15" s="25"/>
      <c r="AW15" s="31">
        <f>AVERAGE(AP15:AV15)</f>
        <v>37.5</v>
      </c>
      <c r="AX15" s="30">
        <v>100</v>
      </c>
      <c r="AY15" s="25">
        <v>97</v>
      </c>
      <c r="AZ15" s="28">
        <f>AVERAGE(AX15:AY15)</f>
        <v>98.5</v>
      </c>
      <c r="BA15" s="29">
        <v>90</v>
      </c>
      <c r="BB15">
        <f>0.3*AH15+0.1*AO15+0.25*AW15+0.15*AZ15+0.2*BA15</f>
        <v>74.666666666666657</v>
      </c>
    </row>
    <row r="16" spans="1:54" x14ac:dyDescent="0.25">
      <c r="A16" s="23" t="s">
        <v>64</v>
      </c>
      <c r="B16" s="24" t="s">
        <v>46</v>
      </c>
      <c r="C16" s="26" t="s">
        <v>46</v>
      </c>
      <c r="D16" s="26" t="s">
        <v>46</v>
      </c>
      <c r="E16" s="25">
        <v>100</v>
      </c>
      <c r="F16" s="25">
        <v>85</v>
      </c>
      <c r="G16" s="25">
        <v>80</v>
      </c>
      <c r="H16" s="26" t="s">
        <v>46</v>
      </c>
      <c r="I16" s="26" t="s">
        <v>46</v>
      </c>
      <c r="J16" s="25">
        <v>50</v>
      </c>
      <c r="K16" s="25">
        <v>60</v>
      </c>
      <c r="L16" s="25">
        <v>0</v>
      </c>
      <c r="M16" s="25">
        <v>60</v>
      </c>
      <c r="N16" s="25">
        <v>100</v>
      </c>
      <c r="O16" s="25">
        <v>100</v>
      </c>
      <c r="P16" s="25">
        <v>0</v>
      </c>
      <c r="Q16" s="25">
        <v>80</v>
      </c>
      <c r="R16" s="25">
        <v>100</v>
      </c>
      <c r="S16" s="25">
        <v>100</v>
      </c>
      <c r="T16" s="25">
        <v>100</v>
      </c>
      <c r="U16" s="25">
        <v>93</v>
      </c>
      <c r="V16" s="28">
        <v>100</v>
      </c>
      <c r="W16" s="28">
        <v>100</v>
      </c>
      <c r="X16" s="28">
        <v>100</v>
      </c>
      <c r="Y16" s="28">
        <v>100</v>
      </c>
      <c r="Z16" s="28">
        <v>100</v>
      </c>
      <c r="AA16" s="28"/>
      <c r="AB16" s="28">
        <v>100</v>
      </c>
      <c r="AC16" s="28">
        <v>100</v>
      </c>
      <c r="AD16" s="28">
        <v>0</v>
      </c>
      <c r="AE16" s="28">
        <v>90</v>
      </c>
      <c r="AF16" s="28">
        <v>100</v>
      </c>
      <c r="AG16" s="28">
        <v>0</v>
      </c>
      <c r="AH16" s="29">
        <f>AVERAGE(B16:AG16)</f>
        <v>76.84615384615384</v>
      </c>
      <c r="AI16" s="30">
        <v>75</v>
      </c>
      <c r="AJ16" s="25">
        <v>100</v>
      </c>
      <c r="AK16" s="25">
        <v>80</v>
      </c>
      <c r="AL16" s="25">
        <v>70</v>
      </c>
      <c r="AM16" s="25">
        <v>100</v>
      </c>
      <c r="AN16" s="25">
        <v>50</v>
      </c>
      <c r="AO16" s="31">
        <f>AVERAGE(AI16:AN16)</f>
        <v>79.166666666666671</v>
      </c>
      <c r="AP16" s="30">
        <v>50</v>
      </c>
      <c r="AQ16" s="25">
        <v>95</v>
      </c>
      <c r="AR16" s="25">
        <v>90</v>
      </c>
      <c r="AS16" s="25">
        <v>70</v>
      </c>
      <c r="AT16" s="25">
        <v>60</v>
      </c>
      <c r="AU16" s="25"/>
      <c r="AV16" s="25">
        <v>35</v>
      </c>
      <c r="AW16" s="31">
        <f>AVERAGE(AP16:AV16)</f>
        <v>66.666666666666671</v>
      </c>
      <c r="AX16" s="30">
        <v>96</v>
      </c>
      <c r="AY16" s="25">
        <v>80</v>
      </c>
      <c r="AZ16" s="28">
        <f>AVERAGE(AX16:AY16)</f>
        <v>88</v>
      </c>
      <c r="BA16" s="29">
        <v>74</v>
      </c>
      <c r="BB16">
        <f>0.3*AH16+0.1*AO16+0.25*AW16+0.15*AZ16+0.2*BA16</f>
        <v>75.63717948717948</v>
      </c>
    </row>
    <row r="17" spans="1:54" x14ac:dyDescent="0.25">
      <c r="A17" s="23" t="s">
        <v>47</v>
      </c>
      <c r="B17" s="24" t="s">
        <v>46</v>
      </c>
      <c r="C17" s="25">
        <v>100</v>
      </c>
      <c r="D17" s="25">
        <v>80</v>
      </c>
      <c r="E17" s="26" t="s">
        <v>46</v>
      </c>
      <c r="F17" s="25">
        <v>95</v>
      </c>
      <c r="G17" s="25">
        <v>93</v>
      </c>
      <c r="H17" s="25">
        <v>100</v>
      </c>
      <c r="I17" s="27">
        <f>90+3</f>
        <v>93</v>
      </c>
      <c r="J17" s="25">
        <v>100</v>
      </c>
      <c r="K17" s="27">
        <f>80+20</f>
        <v>100</v>
      </c>
      <c r="L17" s="25">
        <v>100</v>
      </c>
      <c r="M17" s="25">
        <v>100</v>
      </c>
      <c r="N17" s="25">
        <v>100</v>
      </c>
      <c r="O17" s="25">
        <v>100</v>
      </c>
      <c r="P17" s="27">
        <f>70+30</f>
        <v>100</v>
      </c>
      <c r="Q17" s="25">
        <v>100</v>
      </c>
      <c r="R17" s="25">
        <v>100</v>
      </c>
      <c r="S17" s="25">
        <v>100</v>
      </c>
      <c r="T17" s="25"/>
      <c r="U17" s="25">
        <v>100</v>
      </c>
      <c r="V17" s="25">
        <v>100</v>
      </c>
      <c r="W17" s="28">
        <v>0</v>
      </c>
      <c r="X17" s="28">
        <v>50</v>
      </c>
      <c r="Y17" s="25">
        <v>100</v>
      </c>
      <c r="Z17" s="28">
        <v>100</v>
      </c>
      <c r="AA17" s="28"/>
      <c r="AB17" s="28">
        <v>100</v>
      </c>
      <c r="AC17" s="28">
        <v>100</v>
      </c>
      <c r="AD17" s="28">
        <v>50</v>
      </c>
      <c r="AE17" s="28">
        <v>100</v>
      </c>
      <c r="AF17" s="28">
        <v>100</v>
      </c>
      <c r="AG17" s="28">
        <v>100</v>
      </c>
      <c r="AH17" s="29">
        <f>AVERAGE(B17:AG17)</f>
        <v>91.464285714285708</v>
      </c>
      <c r="AI17" s="30">
        <v>88</v>
      </c>
      <c r="AJ17" s="25">
        <v>100</v>
      </c>
      <c r="AK17" s="25">
        <v>90</v>
      </c>
      <c r="AL17" s="25">
        <v>0</v>
      </c>
      <c r="AM17" s="25">
        <v>100</v>
      </c>
      <c r="AN17" s="25">
        <v>0</v>
      </c>
      <c r="AO17" s="31">
        <f>AVERAGE(AI17:AN17)</f>
        <v>63</v>
      </c>
      <c r="AP17" s="30">
        <v>95</v>
      </c>
      <c r="AQ17" s="25">
        <v>110</v>
      </c>
      <c r="AR17" s="25">
        <v>105</v>
      </c>
      <c r="AS17" s="25">
        <v>80</v>
      </c>
      <c r="AT17" s="25">
        <v>90</v>
      </c>
      <c r="AU17" s="25"/>
      <c r="AV17" s="25"/>
      <c r="AW17" s="31">
        <f>AVERAGE(AP17:AV17)</f>
        <v>96</v>
      </c>
      <c r="AX17" s="30">
        <v>76</v>
      </c>
      <c r="AY17" s="25">
        <v>95</v>
      </c>
      <c r="AZ17" s="28">
        <f>AVERAGE(AX17:AY17)</f>
        <v>85.5</v>
      </c>
      <c r="BA17" s="29">
        <v>104</v>
      </c>
      <c r="BB17">
        <f>0.3*AH17+0.1*AO17+0.25*AW17+0.15*AZ17+0.2*BA17</f>
        <v>91.364285714285714</v>
      </c>
    </row>
    <row r="18" spans="1:54" x14ac:dyDescent="0.25">
      <c r="A18" s="23" t="s">
        <v>55</v>
      </c>
      <c r="B18" s="33">
        <v>100</v>
      </c>
      <c r="C18" s="25">
        <v>100</v>
      </c>
      <c r="D18" s="25">
        <v>100</v>
      </c>
      <c r="E18" s="25">
        <v>100</v>
      </c>
      <c r="F18" s="27">
        <f>80+20</f>
        <v>100</v>
      </c>
      <c r="G18" s="25">
        <v>67</v>
      </c>
      <c r="H18" s="25">
        <v>100</v>
      </c>
      <c r="I18" s="25">
        <v>60</v>
      </c>
      <c r="J18" s="27">
        <f>90+6</f>
        <v>96</v>
      </c>
      <c r="K18" s="25">
        <v>100</v>
      </c>
      <c r="L18" s="27">
        <f>90+10</f>
        <v>100</v>
      </c>
      <c r="M18" s="27">
        <f>85+15</f>
        <v>100</v>
      </c>
      <c r="N18" s="26" t="s">
        <v>46</v>
      </c>
      <c r="O18" s="25">
        <v>100</v>
      </c>
      <c r="P18" s="25">
        <v>100</v>
      </c>
      <c r="Q18" s="27">
        <f>80+20</f>
        <v>100</v>
      </c>
      <c r="R18" s="25">
        <v>100</v>
      </c>
      <c r="S18" s="25">
        <v>100</v>
      </c>
      <c r="T18" s="25">
        <v>100</v>
      </c>
      <c r="U18" s="25">
        <v>87</v>
      </c>
      <c r="V18" s="28">
        <v>100</v>
      </c>
      <c r="W18" s="28">
        <v>100</v>
      </c>
      <c r="X18" s="28">
        <v>100</v>
      </c>
      <c r="Y18" s="28">
        <v>100</v>
      </c>
      <c r="Z18" s="28">
        <v>100</v>
      </c>
      <c r="AA18" s="28"/>
      <c r="AB18" s="28">
        <v>0</v>
      </c>
      <c r="AC18" s="28">
        <v>100</v>
      </c>
      <c r="AD18" s="28">
        <v>70</v>
      </c>
      <c r="AE18" s="28">
        <v>100</v>
      </c>
      <c r="AF18" s="28">
        <v>100</v>
      </c>
      <c r="AG18" s="28">
        <v>100</v>
      </c>
      <c r="AH18" s="29">
        <f>AVERAGE(B18:AG18)</f>
        <v>92.666666666666671</v>
      </c>
      <c r="AI18" s="30">
        <v>88</v>
      </c>
      <c r="AJ18" s="25">
        <v>40</v>
      </c>
      <c r="AK18" s="25">
        <v>100</v>
      </c>
      <c r="AL18" s="25">
        <v>100</v>
      </c>
      <c r="AM18" s="25">
        <v>100</v>
      </c>
      <c r="AN18" s="25">
        <v>100</v>
      </c>
      <c r="AO18" s="31">
        <f>AVERAGE(AI18:AN18)</f>
        <v>88</v>
      </c>
      <c r="AP18" s="30">
        <v>70</v>
      </c>
      <c r="AQ18" s="25">
        <v>95</v>
      </c>
      <c r="AR18" s="25">
        <v>90</v>
      </c>
      <c r="AS18" s="25">
        <v>105</v>
      </c>
      <c r="AT18" s="25"/>
      <c r="AU18" s="25"/>
      <c r="AV18" s="25"/>
      <c r="AW18" s="31">
        <f>AVERAGE(AP18:AV18)</f>
        <v>90</v>
      </c>
      <c r="AX18" s="30">
        <v>72</v>
      </c>
      <c r="AY18" s="25">
        <v>95</v>
      </c>
      <c r="AZ18" s="28">
        <f>AVERAGE(AX18:AY18)</f>
        <v>83.5</v>
      </c>
      <c r="BA18" s="29">
        <v>79</v>
      </c>
      <c r="BB18">
        <f>0.3*AH18+0.1*AO18+0.25*AW18+0.15*AZ18+0.2*BA18</f>
        <v>87.424999999999997</v>
      </c>
    </row>
    <row r="19" spans="1:54" x14ac:dyDescent="0.25">
      <c r="A19" s="23" t="s">
        <v>48</v>
      </c>
      <c r="B19" s="24" t="s">
        <v>46</v>
      </c>
      <c r="C19" s="25">
        <v>100</v>
      </c>
      <c r="D19" s="25">
        <v>100</v>
      </c>
      <c r="E19" s="26" t="s">
        <v>46</v>
      </c>
      <c r="F19" s="26" t="s">
        <v>46</v>
      </c>
      <c r="G19" s="25">
        <v>73</v>
      </c>
      <c r="H19" s="26" t="s">
        <v>46</v>
      </c>
      <c r="I19" s="25">
        <v>70</v>
      </c>
      <c r="J19" s="25">
        <v>90</v>
      </c>
      <c r="K19" s="25">
        <v>80</v>
      </c>
      <c r="L19" s="25">
        <v>80</v>
      </c>
      <c r="M19" s="25">
        <v>100</v>
      </c>
      <c r="N19" s="26" t="s">
        <v>46</v>
      </c>
      <c r="O19" s="25">
        <v>100</v>
      </c>
      <c r="P19" s="25">
        <v>70</v>
      </c>
      <c r="Q19" s="25">
        <v>100</v>
      </c>
      <c r="R19" s="25">
        <v>100</v>
      </c>
      <c r="S19" s="25">
        <v>100</v>
      </c>
      <c r="T19" s="25"/>
      <c r="U19" s="25">
        <v>100</v>
      </c>
      <c r="V19" s="28">
        <v>100</v>
      </c>
      <c r="W19" s="28">
        <v>100</v>
      </c>
      <c r="X19" s="28">
        <v>0</v>
      </c>
      <c r="Y19" s="28">
        <v>100</v>
      </c>
      <c r="Z19" s="28">
        <v>0</v>
      </c>
      <c r="AA19" s="28"/>
      <c r="AB19" s="28">
        <v>0</v>
      </c>
      <c r="AC19" s="28">
        <v>100</v>
      </c>
      <c r="AD19" s="28">
        <v>70</v>
      </c>
      <c r="AE19" s="28">
        <v>0</v>
      </c>
      <c r="AF19" s="28">
        <v>100</v>
      </c>
      <c r="AG19" s="28">
        <v>100</v>
      </c>
      <c r="AH19" s="29">
        <f>AVERAGE(B19:AG19)</f>
        <v>77.319999999999993</v>
      </c>
      <c r="AI19" s="30">
        <v>63</v>
      </c>
      <c r="AJ19" s="25">
        <v>100</v>
      </c>
      <c r="AK19" s="25">
        <v>100</v>
      </c>
      <c r="AL19" s="25">
        <v>100</v>
      </c>
      <c r="AM19" s="25">
        <v>100</v>
      </c>
      <c r="AN19" s="25">
        <v>88</v>
      </c>
      <c r="AO19" s="31">
        <f>AVERAGE(AI19:AN19)</f>
        <v>91.833333333333329</v>
      </c>
      <c r="AP19" s="30">
        <v>95</v>
      </c>
      <c r="AQ19" s="25">
        <v>65</v>
      </c>
      <c r="AR19" s="25">
        <v>110</v>
      </c>
      <c r="AS19" s="25">
        <v>90</v>
      </c>
      <c r="AT19" s="25"/>
      <c r="AU19" s="25"/>
      <c r="AV19" s="25">
        <v>95</v>
      </c>
      <c r="AW19" s="31">
        <f>AVERAGE(AP19:AV19)</f>
        <v>91</v>
      </c>
      <c r="AX19" s="30">
        <v>86</v>
      </c>
      <c r="AY19" s="25">
        <v>92</v>
      </c>
      <c r="AZ19" s="28">
        <f>AVERAGE(AX19:AY19)</f>
        <v>89</v>
      </c>
      <c r="BA19" s="29">
        <v>84</v>
      </c>
      <c r="BB19">
        <f>0.3*AH19+0.1*AO19+0.25*AW19+0.15*AZ19+0.2*BA19</f>
        <v>85.279333333333327</v>
      </c>
    </row>
    <row r="20" spans="1:54" x14ac:dyDescent="0.25">
      <c r="A20" s="35" t="s">
        <v>49</v>
      </c>
      <c r="B20" s="33">
        <v>100</v>
      </c>
      <c r="C20" s="25">
        <v>100</v>
      </c>
      <c r="D20" s="25">
        <v>100</v>
      </c>
      <c r="E20" s="25">
        <v>100</v>
      </c>
      <c r="F20" s="25">
        <v>100</v>
      </c>
      <c r="G20" s="25">
        <v>93</v>
      </c>
      <c r="H20" s="25">
        <v>100</v>
      </c>
      <c r="I20" s="25">
        <v>95</v>
      </c>
      <c r="J20" s="25">
        <v>90</v>
      </c>
      <c r="K20" s="25">
        <v>80</v>
      </c>
      <c r="L20" s="25">
        <v>40</v>
      </c>
      <c r="M20" s="25">
        <v>90</v>
      </c>
      <c r="N20" s="26" t="s">
        <v>46</v>
      </c>
      <c r="O20" s="26" t="s">
        <v>46</v>
      </c>
      <c r="P20" s="25">
        <v>50</v>
      </c>
      <c r="Q20" s="25">
        <v>80</v>
      </c>
      <c r="R20" s="25">
        <v>100</v>
      </c>
      <c r="S20" s="25">
        <v>100</v>
      </c>
      <c r="T20" s="25"/>
      <c r="U20" s="25">
        <v>87</v>
      </c>
      <c r="V20" s="28"/>
      <c r="W20" s="28">
        <v>100</v>
      </c>
      <c r="X20" s="28">
        <v>100</v>
      </c>
      <c r="Y20" s="28">
        <v>100</v>
      </c>
      <c r="Z20" s="28">
        <v>100</v>
      </c>
      <c r="AA20" s="28"/>
      <c r="AB20" s="28">
        <v>0</v>
      </c>
      <c r="AC20" s="28"/>
      <c r="AD20" s="28">
        <v>80</v>
      </c>
      <c r="AE20" s="28">
        <v>0</v>
      </c>
      <c r="AF20" s="28">
        <v>0</v>
      </c>
      <c r="AG20" s="28">
        <v>100</v>
      </c>
      <c r="AH20" s="29">
        <f>AVERAGE(B20:AG20)</f>
        <v>80.192307692307693</v>
      </c>
      <c r="AI20" s="30">
        <v>88</v>
      </c>
      <c r="AJ20" s="25">
        <v>60</v>
      </c>
      <c r="AK20" s="25">
        <v>90</v>
      </c>
      <c r="AL20" s="25">
        <v>90</v>
      </c>
      <c r="AM20" s="25">
        <v>100</v>
      </c>
      <c r="AN20" s="25">
        <v>88</v>
      </c>
      <c r="AO20" s="31">
        <f>AVERAGE(AI20:AN20)</f>
        <v>86</v>
      </c>
      <c r="AP20" s="30">
        <v>90</v>
      </c>
      <c r="AQ20" s="25">
        <v>70</v>
      </c>
      <c r="AR20" s="25">
        <v>0</v>
      </c>
      <c r="AS20" s="25">
        <v>95</v>
      </c>
      <c r="AT20" s="25"/>
      <c r="AU20" s="25"/>
      <c r="AV20" s="25"/>
      <c r="AW20" s="31">
        <f>AVERAGE(AP20:AV20)</f>
        <v>63.75</v>
      </c>
      <c r="AX20" s="30">
        <v>70</v>
      </c>
      <c r="AY20" s="25">
        <v>72</v>
      </c>
      <c r="AZ20" s="28">
        <f>AVERAGE(AX20:AY20)</f>
        <v>71</v>
      </c>
      <c r="BA20" s="29">
        <v>79</v>
      </c>
      <c r="BB20">
        <f>0.3*AH20+0.1*AO20+0.25*AW20+0.15*AZ20+0.2*BA20</f>
        <v>75.045192307692304</v>
      </c>
    </row>
    <row r="21" spans="1:54" x14ac:dyDescent="0.25">
      <c r="A21" s="23" t="s">
        <v>62</v>
      </c>
      <c r="B21" s="33">
        <v>100</v>
      </c>
      <c r="C21" s="26" t="s">
        <v>46</v>
      </c>
      <c r="D21" s="26" t="s">
        <v>46</v>
      </c>
      <c r="E21" s="26" t="s">
        <v>46</v>
      </c>
      <c r="F21" s="26" t="s">
        <v>46</v>
      </c>
      <c r="G21" s="25">
        <v>67</v>
      </c>
      <c r="H21" s="26" t="s">
        <v>46</v>
      </c>
      <c r="I21" s="25">
        <v>60</v>
      </c>
      <c r="J21" s="25">
        <v>90</v>
      </c>
      <c r="K21" s="25">
        <v>60</v>
      </c>
      <c r="L21" s="25">
        <v>80</v>
      </c>
      <c r="M21" s="25">
        <v>0</v>
      </c>
      <c r="N21" s="25">
        <v>0</v>
      </c>
      <c r="O21" s="25">
        <v>100</v>
      </c>
      <c r="P21" s="25">
        <v>50</v>
      </c>
      <c r="Q21" s="25">
        <v>80</v>
      </c>
      <c r="R21" s="25">
        <v>0</v>
      </c>
      <c r="S21" s="25">
        <v>0</v>
      </c>
      <c r="T21" s="25">
        <v>50</v>
      </c>
      <c r="U21" s="25">
        <v>87</v>
      </c>
      <c r="V21" s="28"/>
      <c r="W21" s="28">
        <v>0</v>
      </c>
      <c r="X21" s="28">
        <v>0</v>
      </c>
      <c r="Y21" s="28">
        <v>0</v>
      </c>
      <c r="Z21" s="28">
        <v>0</v>
      </c>
      <c r="AA21" s="28"/>
      <c r="AB21" s="28">
        <v>0</v>
      </c>
      <c r="AC21" s="28"/>
      <c r="AD21" s="28">
        <v>0</v>
      </c>
      <c r="AE21" s="28">
        <v>100</v>
      </c>
      <c r="AF21" s="28">
        <v>100</v>
      </c>
      <c r="AG21" s="28">
        <v>100</v>
      </c>
      <c r="AH21" s="29">
        <f>AVERAGE(B21:AG21)</f>
        <v>46.833333333333336</v>
      </c>
      <c r="AI21" s="30">
        <v>38</v>
      </c>
      <c r="AJ21" s="25">
        <v>20</v>
      </c>
      <c r="AK21" s="25">
        <v>0</v>
      </c>
      <c r="AL21" s="25">
        <v>0</v>
      </c>
      <c r="AM21" s="25">
        <v>0</v>
      </c>
      <c r="AN21" s="25">
        <v>0</v>
      </c>
      <c r="AO21" s="31">
        <f>AVERAGE(AI21:AN21)</f>
        <v>9.6666666666666661</v>
      </c>
      <c r="AP21" s="30">
        <v>0</v>
      </c>
      <c r="AQ21" s="25">
        <v>45</v>
      </c>
      <c r="AR21" s="25">
        <v>65</v>
      </c>
      <c r="AS21" s="25">
        <v>0</v>
      </c>
      <c r="AT21" s="25"/>
      <c r="AU21" s="25"/>
      <c r="AV21" s="25"/>
      <c r="AW21" s="31">
        <f>AVERAGE(AP21:AV21)</f>
        <v>27.5</v>
      </c>
      <c r="AX21" s="30">
        <v>70</v>
      </c>
      <c r="AY21" s="25">
        <v>0</v>
      </c>
      <c r="AZ21" s="28">
        <f>AVERAGE(AX21:AY21)</f>
        <v>35</v>
      </c>
      <c r="BA21" s="29">
        <v>65</v>
      </c>
      <c r="BB21">
        <f>0.3*AH21+0.1*AO21+0.25*AW21+0.15*AZ21+0.2*BA21</f>
        <v>40.141666666666666</v>
      </c>
    </row>
    <row r="22" spans="1:54" x14ac:dyDescent="0.25">
      <c r="A22" s="34" t="s">
        <v>51</v>
      </c>
      <c r="B22" s="26" t="s">
        <v>46</v>
      </c>
      <c r="C22" s="25">
        <v>100</v>
      </c>
      <c r="D22" s="25">
        <v>100</v>
      </c>
      <c r="E22" s="26" t="s">
        <v>46</v>
      </c>
      <c r="F22" s="26" t="s">
        <v>46</v>
      </c>
      <c r="G22" s="26" t="s">
        <v>46</v>
      </c>
      <c r="H22" s="25">
        <v>100</v>
      </c>
      <c r="I22" s="26" t="s">
        <v>46</v>
      </c>
      <c r="J22" s="27">
        <f>0+98</f>
        <v>98</v>
      </c>
      <c r="K22" s="25">
        <v>80</v>
      </c>
      <c r="L22" s="25">
        <v>100</v>
      </c>
      <c r="M22" s="25">
        <v>110</v>
      </c>
      <c r="N22" s="25">
        <v>100</v>
      </c>
      <c r="O22" s="25">
        <v>100</v>
      </c>
      <c r="P22" s="25">
        <v>100</v>
      </c>
      <c r="Q22" s="25">
        <v>100</v>
      </c>
      <c r="R22" s="25">
        <v>100</v>
      </c>
      <c r="S22" s="25">
        <v>100</v>
      </c>
      <c r="T22" s="25">
        <v>100</v>
      </c>
      <c r="U22" s="25">
        <v>100</v>
      </c>
      <c r="V22" s="28"/>
      <c r="W22" s="28">
        <v>0</v>
      </c>
      <c r="X22" s="28">
        <v>100</v>
      </c>
      <c r="Y22" s="28">
        <v>100</v>
      </c>
      <c r="Z22" s="28">
        <v>100</v>
      </c>
      <c r="AA22" s="28"/>
      <c r="AB22" s="28">
        <v>100</v>
      </c>
      <c r="AC22" s="28">
        <v>100</v>
      </c>
      <c r="AD22" s="28">
        <v>70</v>
      </c>
      <c r="AE22" s="28">
        <v>25</v>
      </c>
      <c r="AF22" s="28">
        <v>100</v>
      </c>
      <c r="AG22" s="28">
        <v>100</v>
      </c>
      <c r="AH22" s="29">
        <f>AVERAGE(B22:AG22)</f>
        <v>91.32</v>
      </c>
      <c r="AI22" s="30">
        <v>88</v>
      </c>
      <c r="AJ22" s="25">
        <v>100</v>
      </c>
      <c r="AK22" s="25">
        <v>100</v>
      </c>
      <c r="AL22" s="25">
        <v>100</v>
      </c>
      <c r="AM22" s="25">
        <v>100</v>
      </c>
      <c r="AN22" s="25">
        <v>88</v>
      </c>
      <c r="AO22" s="31">
        <f>AVERAGE(AI22:AN22)</f>
        <v>96</v>
      </c>
      <c r="AP22" s="30">
        <v>100</v>
      </c>
      <c r="AQ22" s="25">
        <v>0</v>
      </c>
      <c r="AR22" s="25">
        <v>95</v>
      </c>
      <c r="AS22" s="25">
        <v>95</v>
      </c>
      <c r="AT22" s="25"/>
      <c r="AU22" s="25">
        <v>75</v>
      </c>
      <c r="AV22" s="25">
        <v>95</v>
      </c>
      <c r="AW22" s="31">
        <f>AVERAGE(AP22:AV22)</f>
        <v>76.666666666666671</v>
      </c>
      <c r="AX22" s="30">
        <v>86</v>
      </c>
      <c r="AY22" s="25">
        <v>92</v>
      </c>
      <c r="AZ22" s="28">
        <f>AVERAGE(AX22:AY22)</f>
        <v>89</v>
      </c>
      <c r="BA22" s="29">
        <v>98</v>
      </c>
      <c r="BB22">
        <f>0.3*AH22+0.1*AO22+0.25*AW22+0.15*AZ22+0.2*BA22</f>
        <v>89.112666666666655</v>
      </c>
    </row>
    <row r="23" spans="1:54" x14ac:dyDescent="0.25">
      <c r="A23" s="23" t="s">
        <v>57</v>
      </c>
      <c r="B23" s="33">
        <v>100</v>
      </c>
      <c r="C23" s="25">
        <v>100</v>
      </c>
      <c r="D23" s="25">
        <v>100</v>
      </c>
      <c r="E23" s="26" t="s">
        <v>46</v>
      </c>
      <c r="F23" s="25">
        <v>90</v>
      </c>
      <c r="G23" s="25">
        <v>77</v>
      </c>
      <c r="H23" s="25">
        <v>100</v>
      </c>
      <c r="I23" s="26" t="s">
        <v>46</v>
      </c>
      <c r="J23" s="25">
        <v>100</v>
      </c>
      <c r="K23" s="25">
        <v>60</v>
      </c>
      <c r="L23" s="25">
        <v>70</v>
      </c>
      <c r="M23" s="25">
        <v>95</v>
      </c>
      <c r="N23" s="26" t="s">
        <v>46</v>
      </c>
      <c r="O23" s="25">
        <v>100</v>
      </c>
      <c r="P23" s="25">
        <v>70</v>
      </c>
      <c r="Q23" s="25">
        <v>100</v>
      </c>
      <c r="R23" s="25">
        <v>100</v>
      </c>
      <c r="S23" s="26" t="s">
        <v>46</v>
      </c>
      <c r="T23" s="25">
        <v>100</v>
      </c>
      <c r="U23" s="25">
        <v>100</v>
      </c>
      <c r="V23" s="28">
        <v>100</v>
      </c>
      <c r="W23" s="28">
        <v>0</v>
      </c>
      <c r="X23" s="28">
        <v>100</v>
      </c>
      <c r="Y23" s="28">
        <v>100</v>
      </c>
      <c r="Z23" s="28">
        <v>100</v>
      </c>
      <c r="AA23" s="28"/>
      <c r="AB23" s="28">
        <v>100</v>
      </c>
      <c r="AC23" s="28">
        <v>100</v>
      </c>
      <c r="AD23" s="28">
        <v>0</v>
      </c>
      <c r="AE23" s="28">
        <v>25</v>
      </c>
      <c r="AF23" s="28">
        <v>0</v>
      </c>
      <c r="AG23" s="28">
        <v>100</v>
      </c>
      <c r="AH23" s="29">
        <f>AVERAGE(B23:AG23)</f>
        <v>81</v>
      </c>
      <c r="AI23" s="30">
        <v>75</v>
      </c>
      <c r="AJ23" s="25">
        <v>80</v>
      </c>
      <c r="AK23" s="25">
        <v>80</v>
      </c>
      <c r="AL23" s="25">
        <v>100</v>
      </c>
      <c r="AM23" s="25">
        <v>0</v>
      </c>
      <c r="AN23" s="25">
        <v>88</v>
      </c>
      <c r="AO23" s="31">
        <f>AVERAGE(AI23:AN23)</f>
        <v>70.5</v>
      </c>
      <c r="AP23" s="30">
        <v>80</v>
      </c>
      <c r="AQ23" s="25">
        <v>100</v>
      </c>
      <c r="AR23" s="25">
        <v>65</v>
      </c>
      <c r="AS23" s="25">
        <v>80</v>
      </c>
      <c r="AT23" s="25"/>
      <c r="AU23" s="25">
        <v>45</v>
      </c>
      <c r="AV23" s="25"/>
      <c r="AW23" s="31">
        <f>AVERAGE(AP23:AV23)</f>
        <v>74</v>
      </c>
      <c r="AX23" s="30">
        <v>96</v>
      </c>
      <c r="AY23" s="25">
        <v>80</v>
      </c>
      <c r="AZ23" s="28">
        <f>AVERAGE(AX23:AY23)</f>
        <v>88</v>
      </c>
      <c r="BA23" s="29">
        <v>84</v>
      </c>
      <c r="BB23">
        <f>0.3*AH23+0.1*AO23+0.25*AW23+0.15*AZ23+0.2*BA23</f>
        <v>79.849999999999994</v>
      </c>
    </row>
    <row r="24" spans="1:54" x14ac:dyDescent="0.25">
      <c r="A24" s="23" t="s">
        <v>52</v>
      </c>
      <c r="B24" s="25">
        <v>100</v>
      </c>
      <c r="C24" s="25">
        <v>100</v>
      </c>
      <c r="D24" s="25">
        <v>100</v>
      </c>
      <c r="E24" s="25">
        <v>100</v>
      </c>
      <c r="F24" s="27">
        <f>80+20</f>
        <v>100</v>
      </c>
      <c r="G24" s="27">
        <f>93+7</f>
        <v>100</v>
      </c>
      <c r="H24" s="25">
        <v>100</v>
      </c>
      <c r="I24" s="27">
        <f>70+30</f>
        <v>100</v>
      </c>
      <c r="J24" s="27">
        <f>90+10</f>
        <v>100</v>
      </c>
      <c r="K24" s="25">
        <v>100</v>
      </c>
      <c r="L24" s="27">
        <f>80+20</f>
        <v>100</v>
      </c>
      <c r="M24" s="25">
        <v>100</v>
      </c>
      <c r="N24" s="25">
        <v>100</v>
      </c>
      <c r="O24" s="25">
        <v>100</v>
      </c>
      <c r="P24" s="27">
        <f>50+9</f>
        <v>59</v>
      </c>
      <c r="Q24" s="25">
        <v>100</v>
      </c>
      <c r="R24" s="25">
        <v>100</v>
      </c>
      <c r="S24" s="25">
        <v>100</v>
      </c>
      <c r="T24" s="25">
        <v>100</v>
      </c>
      <c r="U24" s="25">
        <v>100</v>
      </c>
      <c r="V24" s="28"/>
      <c r="W24" s="28">
        <v>100</v>
      </c>
      <c r="X24" s="28">
        <v>100</v>
      </c>
      <c r="Y24" s="28">
        <v>100</v>
      </c>
      <c r="Z24" s="28">
        <v>100</v>
      </c>
      <c r="AA24" s="28"/>
      <c r="AB24" s="28">
        <v>100</v>
      </c>
      <c r="AC24" s="28"/>
      <c r="AD24" s="28">
        <v>70</v>
      </c>
      <c r="AE24" s="28">
        <v>100</v>
      </c>
      <c r="AF24" s="28">
        <v>100</v>
      </c>
      <c r="AG24" s="28">
        <v>100</v>
      </c>
      <c r="AH24" s="29">
        <f>AVERAGE(B24:AG24)</f>
        <v>97.551724137931032</v>
      </c>
      <c r="AI24" s="30">
        <v>75</v>
      </c>
      <c r="AJ24" s="25">
        <v>80</v>
      </c>
      <c r="AK24" s="25">
        <v>100</v>
      </c>
      <c r="AL24" s="25">
        <v>100</v>
      </c>
      <c r="AM24" s="25">
        <v>100</v>
      </c>
      <c r="AN24" s="25">
        <v>75</v>
      </c>
      <c r="AO24" s="31">
        <f>AVERAGE(AI24:AN24)</f>
        <v>88.333333333333329</v>
      </c>
      <c r="AP24" s="30">
        <v>100</v>
      </c>
      <c r="AQ24" s="25">
        <v>110</v>
      </c>
      <c r="AR24" s="25">
        <v>100</v>
      </c>
      <c r="AS24" s="25">
        <v>100</v>
      </c>
      <c r="AT24" s="25"/>
      <c r="AU24" s="25"/>
      <c r="AV24" s="25"/>
      <c r="AW24" s="31">
        <f>AVERAGE(AP24:AV24)</f>
        <v>102.5</v>
      </c>
      <c r="AX24" s="30">
        <v>78</v>
      </c>
      <c r="AY24" s="25">
        <v>95</v>
      </c>
      <c r="AZ24" s="28">
        <f>AVERAGE(AX24:AY24)</f>
        <v>86.5</v>
      </c>
      <c r="BA24" s="29">
        <v>96</v>
      </c>
      <c r="BB24">
        <f>0.3*AH24+0.1*AO24+0.25*AW24+0.15*AZ24+0.2*BA24</f>
        <v>95.89885057471264</v>
      </c>
    </row>
    <row r="25" spans="1:54" x14ac:dyDescent="0.25">
      <c r="A25" s="23" t="s">
        <v>60</v>
      </c>
      <c r="B25" s="33">
        <v>100</v>
      </c>
      <c r="C25" s="25">
        <v>100</v>
      </c>
      <c r="D25" s="25">
        <v>100</v>
      </c>
      <c r="E25" s="25">
        <v>100</v>
      </c>
      <c r="F25" s="25">
        <v>100</v>
      </c>
      <c r="G25" s="25">
        <v>87</v>
      </c>
      <c r="H25" s="25">
        <v>100</v>
      </c>
      <c r="I25" s="25">
        <v>90</v>
      </c>
      <c r="J25" s="25">
        <v>95</v>
      </c>
      <c r="K25" s="25">
        <v>100</v>
      </c>
      <c r="L25" s="25">
        <v>100</v>
      </c>
      <c r="M25" s="25">
        <v>100</v>
      </c>
      <c r="N25" s="26" t="s">
        <v>46</v>
      </c>
      <c r="O25" s="25">
        <v>100</v>
      </c>
      <c r="P25" s="25">
        <v>70</v>
      </c>
      <c r="Q25" s="25">
        <v>100</v>
      </c>
      <c r="R25" s="25">
        <v>100</v>
      </c>
      <c r="S25" s="25">
        <v>100</v>
      </c>
      <c r="T25" s="25">
        <v>100</v>
      </c>
      <c r="U25" s="25">
        <v>93</v>
      </c>
      <c r="V25" s="28"/>
      <c r="W25" s="28">
        <v>100</v>
      </c>
      <c r="X25" s="28">
        <v>0</v>
      </c>
      <c r="Y25" s="28">
        <v>100</v>
      </c>
      <c r="Z25" s="28">
        <v>100</v>
      </c>
      <c r="AA25" s="28"/>
      <c r="AB25" s="28">
        <v>100</v>
      </c>
      <c r="AC25" s="28"/>
      <c r="AD25" s="28">
        <v>90</v>
      </c>
      <c r="AE25" s="28">
        <v>100</v>
      </c>
      <c r="AF25" s="28">
        <v>0</v>
      </c>
      <c r="AG25" s="28">
        <v>100</v>
      </c>
      <c r="AH25" s="29">
        <f>AVERAGE(B25:AG25)</f>
        <v>90.178571428571431</v>
      </c>
      <c r="AI25" s="30">
        <v>75</v>
      </c>
      <c r="AJ25" s="25">
        <v>80</v>
      </c>
      <c r="AK25" s="25">
        <v>100</v>
      </c>
      <c r="AL25" s="25">
        <v>90</v>
      </c>
      <c r="AM25" s="25">
        <v>100</v>
      </c>
      <c r="AN25" s="25">
        <v>88</v>
      </c>
      <c r="AO25" s="31">
        <f>AVERAGE(AI25:AN25)</f>
        <v>88.833333333333329</v>
      </c>
      <c r="AP25" s="30">
        <v>100</v>
      </c>
      <c r="AQ25" s="25">
        <v>110</v>
      </c>
      <c r="AR25" s="25">
        <v>90</v>
      </c>
      <c r="AS25" s="25">
        <v>90</v>
      </c>
      <c r="AT25" s="25"/>
      <c r="AU25" s="25"/>
      <c r="AV25" s="25"/>
      <c r="AW25" s="31">
        <f>AVERAGE(AP25:AV25)</f>
        <v>97.5</v>
      </c>
      <c r="AX25" s="30">
        <v>100</v>
      </c>
      <c r="AY25" s="25">
        <v>97</v>
      </c>
      <c r="AZ25" s="28">
        <f>AVERAGE(AX25:AY25)</f>
        <v>98.5</v>
      </c>
      <c r="BA25" s="29">
        <v>92</v>
      </c>
      <c r="BB25">
        <f>0.3*AH25+0.1*AO25+0.25*AW25+0.15*AZ25+0.2*BA25</f>
        <v>93.486904761904754</v>
      </c>
    </row>
  </sheetData>
  <sortState ref="A3:BI25">
    <sortCondition ref="A3"/>
  </sortState>
  <mergeCells count="4">
    <mergeCell ref="B1:AH1"/>
    <mergeCell ref="AI1:AO1"/>
    <mergeCell ref="AP1:AW1"/>
    <mergeCell ref="AX1:AZ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College of San Francisco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Williamson</dc:creator>
  <cp:lastModifiedBy>Katherine Williamson</cp:lastModifiedBy>
  <dcterms:created xsi:type="dcterms:W3CDTF">2015-12-01T00:22:28Z</dcterms:created>
  <dcterms:modified xsi:type="dcterms:W3CDTF">2015-12-01T00:23:37Z</dcterms:modified>
</cp:coreProperties>
</file>