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H9" i="1" l="1"/>
  <c r="BD9" i="1"/>
  <c r="AS9" i="1"/>
  <c r="AJ9" i="1"/>
  <c r="BH7" i="1"/>
  <c r="BD7" i="1"/>
  <c r="AS7" i="1"/>
  <c r="AJ7" i="1"/>
  <c r="BH13" i="1"/>
  <c r="BD13" i="1"/>
  <c r="AS13" i="1"/>
  <c r="AJ13" i="1"/>
  <c r="BH16" i="1"/>
  <c r="BD16" i="1"/>
  <c r="AS16" i="1"/>
  <c r="AJ16" i="1"/>
  <c r="BH5" i="1"/>
  <c r="AZ5" i="1"/>
  <c r="AX5" i="1"/>
  <c r="AV5" i="1"/>
  <c r="AT5" i="1"/>
  <c r="BD5" i="1" s="1"/>
  <c r="AS5" i="1"/>
  <c r="Q5" i="1"/>
  <c r="P5" i="1"/>
  <c r="AJ5" i="1" s="1"/>
  <c r="I5" i="1"/>
  <c r="G5" i="1"/>
  <c r="BH21" i="1"/>
  <c r="BD21" i="1"/>
  <c r="AS21" i="1"/>
  <c r="AJ21" i="1"/>
  <c r="BH14" i="1"/>
  <c r="AW14" i="1"/>
  <c r="AV14" i="1"/>
  <c r="AU14" i="1"/>
  <c r="AT14" i="1"/>
  <c r="BD14" i="1" s="1"/>
  <c r="AS14" i="1"/>
  <c r="U14" i="1"/>
  <c r="AJ14" i="1" s="1"/>
  <c r="Q14" i="1"/>
  <c r="P14" i="1"/>
  <c r="M14" i="1"/>
  <c r="J14" i="1"/>
  <c r="I14" i="1"/>
  <c r="G14" i="1"/>
  <c r="F14" i="1"/>
  <c r="BH25" i="1"/>
  <c r="BD25" i="1"/>
  <c r="AS25" i="1"/>
  <c r="AJ25" i="1"/>
  <c r="BH12" i="1"/>
  <c r="BD12" i="1"/>
  <c r="AS12" i="1"/>
  <c r="AJ12" i="1"/>
  <c r="BH11" i="1"/>
  <c r="BD11" i="1"/>
  <c r="AS11" i="1"/>
  <c r="L11" i="1"/>
  <c r="AJ11" i="1" s="1"/>
  <c r="BH23" i="1"/>
  <c r="BD23" i="1"/>
  <c r="AS23" i="1"/>
  <c r="AJ23" i="1"/>
  <c r="BH10" i="1"/>
  <c r="BD10" i="1"/>
  <c r="AS10" i="1"/>
  <c r="AJ10" i="1"/>
  <c r="BH18" i="1"/>
  <c r="BD18" i="1"/>
  <c r="AS18" i="1"/>
  <c r="Q18" i="1"/>
  <c r="M18" i="1"/>
  <c r="L18" i="1"/>
  <c r="J18" i="1"/>
  <c r="AJ18" i="1" s="1"/>
  <c r="F18" i="1"/>
  <c r="BH6" i="1"/>
  <c r="BD6" i="1"/>
  <c r="AS6" i="1"/>
  <c r="U6" i="1"/>
  <c r="P6" i="1"/>
  <c r="N6" i="1"/>
  <c r="L6" i="1"/>
  <c r="AJ6" i="1" s="1"/>
  <c r="J6" i="1"/>
  <c r="BH3" i="1"/>
  <c r="BD3" i="1"/>
  <c r="AS3" i="1"/>
  <c r="AJ3" i="1"/>
  <c r="BH8" i="1"/>
  <c r="AZ8" i="1"/>
  <c r="AX8" i="1"/>
  <c r="AV8" i="1"/>
  <c r="BD8" i="1" s="1"/>
  <c r="AS8" i="1"/>
  <c r="Q8" i="1"/>
  <c r="AJ8" i="1" s="1"/>
  <c r="M8" i="1"/>
  <c r="J8" i="1"/>
  <c r="I8" i="1"/>
  <c r="G8" i="1"/>
  <c r="BH24" i="1"/>
  <c r="AZ24" i="1"/>
  <c r="BD24" i="1" s="1"/>
  <c r="AS24" i="1"/>
  <c r="P24" i="1"/>
  <c r="L24" i="1"/>
  <c r="J24" i="1"/>
  <c r="I24" i="1"/>
  <c r="G24" i="1"/>
  <c r="F24" i="1"/>
  <c r="AJ24" i="1" s="1"/>
  <c r="BH22" i="1"/>
  <c r="AZ22" i="1"/>
  <c r="AY22" i="1"/>
  <c r="AW22" i="1"/>
  <c r="AV22" i="1"/>
  <c r="AU22" i="1"/>
  <c r="BD22" i="1" s="1"/>
  <c r="AS22" i="1"/>
  <c r="J22" i="1"/>
  <c r="AJ22" i="1" s="1"/>
  <c r="BH15" i="1"/>
  <c r="BD15" i="1"/>
  <c r="AS15" i="1"/>
  <c r="AJ15" i="1"/>
  <c r="BH20" i="1"/>
  <c r="BD20" i="1"/>
  <c r="AS20" i="1"/>
  <c r="AJ20" i="1"/>
  <c r="BH19" i="1"/>
  <c r="AZ19" i="1"/>
  <c r="AY19" i="1"/>
  <c r="AX19" i="1"/>
  <c r="AW19" i="1"/>
  <c r="AT19" i="1"/>
  <c r="BD19" i="1" s="1"/>
  <c r="AS19" i="1"/>
  <c r="AJ19" i="1"/>
  <c r="BH17" i="1"/>
  <c r="BD17" i="1"/>
  <c r="AS17" i="1"/>
  <c r="P17" i="1"/>
  <c r="AJ17" i="1" s="1"/>
  <c r="K17" i="1"/>
  <c r="I17" i="1"/>
  <c r="BH4" i="1"/>
  <c r="BD4" i="1"/>
  <c r="AS4" i="1"/>
  <c r="AJ4" i="1"/>
  <c r="BK4" i="1" s="1"/>
  <c r="BK3" i="1" l="1"/>
  <c r="BK10" i="1"/>
  <c r="BK23" i="1"/>
  <c r="BK11" i="1"/>
  <c r="BK12" i="1"/>
  <c r="BK25" i="1"/>
  <c r="BK5" i="1"/>
  <c r="BK16" i="1"/>
  <c r="BK13" i="1"/>
  <c r="BK7" i="1"/>
  <c r="BK9" i="1"/>
  <c r="BK17" i="1"/>
  <c r="BK19" i="1"/>
  <c r="BK20" i="1"/>
  <c r="BK15" i="1"/>
  <c r="BK22" i="1"/>
  <c r="BK6" i="1"/>
  <c r="BK18" i="1"/>
  <c r="BK21" i="1"/>
  <c r="BK8" i="1"/>
  <c r="BK24" i="1"/>
  <c r="BK14" i="1"/>
</calcChain>
</file>

<file path=xl/sharedStrings.xml><?xml version="1.0" encoding="utf-8"?>
<sst xmlns="http://schemas.openxmlformats.org/spreadsheetml/2006/main" count="179" uniqueCount="72">
  <si>
    <t>In Class Work and Homework (Activity Book)</t>
  </si>
  <si>
    <t>Online Homework</t>
  </si>
  <si>
    <t>Projects</t>
  </si>
  <si>
    <t>Quizzes</t>
  </si>
  <si>
    <t>code name</t>
  </si>
  <si>
    <t>Poster</t>
  </si>
  <si>
    <t>Brainology</t>
  </si>
  <si>
    <t>Grow Brain</t>
  </si>
  <si>
    <t>Rubric 2.1A</t>
  </si>
  <si>
    <t>TP#1</t>
  </si>
  <si>
    <t>TP#2</t>
  </si>
  <si>
    <t>Rubric 2.1B</t>
  </si>
  <si>
    <t>2.1.5</t>
  </si>
  <si>
    <t>2.3.2, 1b</t>
  </si>
  <si>
    <t>p60-61</t>
  </si>
  <si>
    <t>pg 83</t>
  </si>
  <si>
    <t>2.3.2, 1c</t>
  </si>
  <si>
    <t>2.3.4</t>
  </si>
  <si>
    <t>Rubric 2.3</t>
  </si>
  <si>
    <t>2.4.2</t>
  </si>
  <si>
    <t>2.4.5</t>
  </si>
  <si>
    <t>3.1.7</t>
  </si>
  <si>
    <t>Proj 3.1 Ready</t>
  </si>
  <si>
    <t>Rubric 2.4</t>
  </si>
  <si>
    <t>TP 2.4.3</t>
  </si>
  <si>
    <t>Rubric 3.1</t>
  </si>
  <si>
    <t>Ready 10/28</t>
  </si>
  <si>
    <t>Ready 11/2</t>
  </si>
  <si>
    <t>3.3.3</t>
  </si>
  <si>
    <t>Practice Proj</t>
  </si>
  <si>
    <t>3.2 Rubric</t>
  </si>
  <si>
    <t>3.3 Rubric</t>
  </si>
  <si>
    <t>pg 239</t>
  </si>
  <si>
    <t>3.3.4 ready</t>
  </si>
  <si>
    <t>Proj 3.3 ready</t>
  </si>
  <si>
    <t>Proj 5.1 ready</t>
  </si>
  <si>
    <t>5.1 Rubric</t>
  </si>
  <si>
    <t>pg 268 #5</t>
  </si>
  <si>
    <t>pg 265</t>
  </si>
  <si>
    <t>Average</t>
  </si>
  <si>
    <t>2.1A</t>
  </si>
  <si>
    <t>2.1B</t>
  </si>
  <si>
    <t>Q#1</t>
  </si>
  <si>
    <t>Q#2</t>
  </si>
  <si>
    <t>Q#3</t>
  </si>
  <si>
    <t>average</t>
  </si>
  <si>
    <t>Midterm</t>
  </si>
  <si>
    <t>Final Exam</t>
  </si>
  <si>
    <t>Avocado</t>
  </si>
  <si>
    <t>ex</t>
  </si>
  <si>
    <t>Persia Peppermint</t>
  </si>
  <si>
    <t>Preci</t>
  </si>
  <si>
    <t>Pretty</t>
  </si>
  <si>
    <t>Mother of Mayhem</t>
  </si>
  <si>
    <t>Smarty Pants</t>
  </si>
  <si>
    <t>sultana</t>
  </si>
  <si>
    <t>Dumbledore</t>
  </si>
  <si>
    <t>Coffee 1122</t>
  </si>
  <si>
    <t>PINGUCHA</t>
  </si>
  <si>
    <t>Grace09</t>
  </si>
  <si>
    <t>Stain</t>
  </si>
  <si>
    <t>HAWK</t>
  </si>
  <si>
    <t>Little Mermaid</t>
  </si>
  <si>
    <t>W10534804</t>
  </si>
  <si>
    <t>Microwave</t>
  </si>
  <si>
    <t>Quandon</t>
  </si>
  <si>
    <t>Bose</t>
  </si>
  <si>
    <t>Oni</t>
  </si>
  <si>
    <t>mermaid II</t>
  </si>
  <si>
    <t>cutfoot</t>
  </si>
  <si>
    <t>Emily P</t>
  </si>
  <si>
    <t>Final Grade, so far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</si>
</sst>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 vertical="center"/>
    </xf>
    <xf numFmtId="0" fontId="0" fillId="0" borderId="6" xfId="0" applyBorder="1"/>
    <xf numFmtId="0" fontId="0" fillId="0" borderId="4" xfId="0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center" vertical="center"/>
    </xf>
    <xf numFmtId="0" fontId="1" fillId="0" borderId="9" xfId="0" applyFont="1" applyBorder="1"/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/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5" xfId="0" applyBorder="1" applyAlignment="1">
      <alignment horizontal="center" vertical="center"/>
    </xf>
    <xf numFmtId="0" fontId="1" fillId="0" borderId="16" xfId="0" applyFont="1" applyBorder="1"/>
    <xf numFmtId="0" fontId="0" fillId="0" borderId="19" xfId="0" applyBorder="1"/>
    <xf numFmtId="0" fontId="0" fillId="0" borderId="14" xfId="0" applyBorder="1"/>
    <xf numFmtId="0" fontId="3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/>
    <xf numFmtId="0" fontId="0" fillId="0" borderId="15" xfId="0" applyBorder="1"/>
    <xf numFmtId="0" fontId="1" fillId="0" borderId="17" xfId="0" applyFont="1" applyBorder="1"/>
    <xf numFmtId="0" fontId="6" fillId="0" borderId="16" xfId="0" applyFont="1" applyBorder="1"/>
    <xf numFmtId="0" fontId="6" fillId="0" borderId="16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5"/>
  <sheetViews>
    <sheetView tabSelected="1" topLeftCell="AG1" workbookViewId="0">
      <selection activeCell="BF10" sqref="BF10"/>
    </sheetView>
  </sheetViews>
  <sheetFormatPr defaultRowHeight="15" x14ac:dyDescent="0.25"/>
  <cols>
    <col min="1" max="1" width="16.5703125" bestFit="1" customWidth="1"/>
    <col min="2" max="2" width="6.7109375" bestFit="1" customWidth="1"/>
    <col min="3" max="3" width="10.42578125" bestFit="1" customWidth="1"/>
    <col min="4" max="4" width="10.7109375" bestFit="1" customWidth="1"/>
    <col min="5" max="5" width="10.85546875" bestFit="1" customWidth="1"/>
    <col min="6" max="7" width="5.140625" bestFit="1" customWidth="1"/>
    <col min="8" max="8" width="10.7109375" bestFit="1" customWidth="1"/>
    <col min="9" max="9" width="5.140625" bestFit="1" customWidth="1"/>
    <col min="10" max="10" width="8.28515625" bestFit="1" customWidth="1"/>
    <col min="11" max="11" width="6.85546875" bestFit="1" customWidth="1"/>
    <col min="12" max="12" width="5.5703125" bestFit="1" customWidth="1"/>
    <col min="13" max="13" width="8" bestFit="1" customWidth="1"/>
    <col min="14" max="14" width="5.140625" bestFit="1" customWidth="1"/>
    <col min="15" max="15" width="9.5703125" bestFit="1" customWidth="1"/>
    <col min="16" max="18" width="5.140625" bestFit="1" customWidth="1"/>
    <col min="19" max="19" width="13.5703125" bestFit="1" customWidth="1"/>
    <col min="20" max="20" width="9.5703125" bestFit="1" customWidth="1"/>
    <col min="21" max="21" width="7.7109375" bestFit="1" customWidth="1"/>
    <col min="22" max="22" width="9.5703125" bestFit="1" customWidth="1"/>
    <col min="23" max="23" width="11.7109375" bestFit="1" customWidth="1"/>
    <col min="24" max="24" width="10.7109375" bestFit="1" customWidth="1"/>
    <col min="25" max="25" width="5.140625" bestFit="1" customWidth="1"/>
    <col min="26" max="26" width="12" bestFit="1" customWidth="1"/>
    <col min="27" max="28" width="9.5703125" bestFit="1" customWidth="1"/>
    <col min="29" max="29" width="6.5703125" bestFit="1" customWidth="1"/>
    <col min="30" max="30" width="10.5703125" bestFit="1" customWidth="1"/>
    <col min="31" max="32" width="13.140625" bestFit="1" customWidth="1"/>
    <col min="33" max="33" width="9.5703125" bestFit="1" customWidth="1"/>
    <col min="34" max="34" width="9" bestFit="1" customWidth="1"/>
    <col min="35" max="35" width="6.5703125" bestFit="1" customWidth="1"/>
    <col min="36" max="36" width="12" bestFit="1" customWidth="1"/>
    <col min="37" max="44" width="4" bestFit="1" customWidth="1"/>
    <col min="45" max="45" width="12" bestFit="1" customWidth="1"/>
    <col min="46" max="46" width="4.85546875" bestFit="1" customWidth="1"/>
    <col min="47" max="47" width="4.7109375" bestFit="1" customWidth="1"/>
    <col min="48" max="55" width="4" bestFit="1" customWidth="1"/>
    <col min="56" max="56" width="12" bestFit="1" customWidth="1"/>
    <col min="57" max="59" width="4.42578125" bestFit="1" customWidth="1"/>
    <col min="60" max="60" width="8" bestFit="1" customWidth="1"/>
    <col min="61" max="61" width="8.7109375" bestFit="1" customWidth="1"/>
    <col min="62" max="62" width="10.42578125" bestFit="1" customWidth="1"/>
    <col min="63" max="63" width="17" bestFit="1" customWidth="1"/>
  </cols>
  <sheetData>
    <row r="1" spans="1:63" ht="15.75" thickBot="1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4" t="s">
        <v>1</v>
      </c>
      <c r="AL1" s="5"/>
      <c r="AM1" s="5"/>
      <c r="AN1" s="5"/>
      <c r="AO1" s="5"/>
      <c r="AP1" s="5"/>
      <c r="AQ1" s="5"/>
      <c r="AR1" s="5"/>
      <c r="AS1" s="6"/>
      <c r="AT1" s="4" t="s">
        <v>2</v>
      </c>
      <c r="AU1" s="5"/>
      <c r="AV1" s="5"/>
      <c r="AW1" s="5"/>
      <c r="AX1" s="5"/>
      <c r="AY1" s="5"/>
      <c r="AZ1" s="5"/>
      <c r="BA1" s="5"/>
      <c r="BB1" s="5"/>
      <c r="BC1" s="5"/>
      <c r="BD1" s="6"/>
      <c r="BE1" s="4" t="s">
        <v>3</v>
      </c>
      <c r="BF1" s="5"/>
      <c r="BG1" s="5"/>
      <c r="BH1" s="6"/>
    </row>
    <row r="2" spans="1:63" ht="15.75" thickBot="1" x14ac:dyDescent="0.3">
      <c r="A2" s="7" t="s">
        <v>4</v>
      </c>
      <c r="B2" s="8" t="s">
        <v>5</v>
      </c>
      <c r="C2" s="8" t="s">
        <v>6</v>
      </c>
      <c r="D2" s="8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10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9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11" t="s">
        <v>37</v>
      </c>
      <c r="AI2" s="11" t="s">
        <v>38</v>
      </c>
      <c r="AJ2" s="9" t="s">
        <v>39</v>
      </c>
      <c r="AK2" s="12">
        <v>2.1</v>
      </c>
      <c r="AL2" s="8">
        <v>2.2000000000000002</v>
      </c>
      <c r="AM2" s="8">
        <v>2.2999999999999998</v>
      </c>
      <c r="AN2" s="8">
        <v>2.4</v>
      </c>
      <c r="AO2" s="8">
        <v>3.1</v>
      </c>
      <c r="AP2" s="8">
        <v>3.2</v>
      </c>
      <c r="AQ2" s="8">
        <v>3.3</v>
      </c>
      <c r="AR2" s="8">
        <v>5.0999999999999996</v>
      </c>
      <c r="AS2" s="8" t="s">
        <v>39</v>
      </c>
      <c r="AT2" s="12" t="s">
        <v>40</v>
      </c>
      <c r="AU2" s="8" t="s">
        <v>41</v>
      </c>
      <c r="AV2" s="8">
        <v>2.2999999999999998</v>
      </c>
      <c r="AW2" s="8">
        <v>2.4</v>
      </c>
      <c r="AX2" s="8">
        <v>3.1</v>
      </c>
      <c r="AY2" s="8">
        <v>3.2</v>
      </c>
      <c r="AZ2" s="8">
        <v>3.3</v>
      </c>
      <c r="BA2" s="8">
        <v>5.0999999999999996</v>
      </c>
      <c r="BB2" s="8">
        <v>5.2</v>
      </c>
      <c r="BC2" s="8">
        <v>5.3</v>
      </c>
      <c r="BD2" s="8" t="s">
        <v>39</v>
      </c>
      <c r="BE2" s="12" t="s">
        <v>42</v>
      </c>
      <c r="BF2" s="12" t="s">
        <v>43</v>
      </c>
      <c r="BG2" s="12" t="s">
        <v>44</v>
      </c>
      <c r="BH2" s="13" t="s">
        <v>45</v>
      </c>
      <c r="BI2" s="9" t="s">
        <v>46</v>
      </c>
      <c r="BJ2" s="14" t="s">
        <v>47</v>
      </c>
      <c r="BK2" t="s">
        <v>71</v>
      </c>
    </row>
    <row r="3" spans="1:63" x14ac:dyDescent="0.25">
      <c r="A3" s="15">
        <v>120608</v>
      </c>
      <c r="B3" s="16">
        <v>100</v>
      </c>
      <c r="C3" s="17">
        <v>95</v>
      </c>
      <c r="D3" s="17">
        <v>100</v>
      </c>
      <c r="E3" s="17">
        <v>100</v>
      </c>
      <c r="F3" s="17">
        <v>90</v>
      </c>
      <c r="G3" s="17">
        <v>80</v>
      </c>
      <c r="H3" s="17">
        <v>100</v>
      </c>
      <c r="I3" s="17">
        <v>100</v>
      </c>
      <c r="J3" s="17">
        <v>70</v>
      </c>
      <c r="K3" s="22">
        <v>40</v>
      </c>
      <c r="L3" s="18" t="s">
        <v>49</v>
      </c>
      <c r="M3" s="17">
        <v>90</v>
      </c>
      <c r="N3" s="18" t="s">
        <v>49</v>
      </c>
      <c r="O3" s="45">
        <v>80</v>
      </c>
      <c r="P3" s="18" t="s">
        <v>49</v>
      </c>
      <c r="Q3" s="17">
        <v>75</v>
      </c>
      <c r="R3" s="17">
        <v>100</v>
      </c>
      <c r="S3" s="17">
        <v>100</v>
      </c>
      <c r="T3" s="17">
        <v>100</v>
      </c>
      <c r="U3" s="17">
        <v>87</v>
      </c>
      <c r="V3" s="19">
        <v>100</v>
      </c>
      <c r="W3" s="19">
        <v>100</v>
      </c>
      <c r="X3" s="19">
        <v>100</v>
      </c>
      <c r="Y3" s="19">
        <v>100</v>
      </c>
      <c r="Z3" s="19">
        <v>100</v>
      </c>
      <c r="AA3" s="19">
        <v>100</v>
      </c>
      <c r="AB3" s="19">
        <v>100</v>
      </c>
      <c r="AC3" s="47">
        <v>50</v>
      </c>
      <c r="AD3" s="19">
        <v>80</v>
      </c>
      <c r="AE3" s="19">
        <v>100</v>
      </c>
      <c r="AF3" s="19">
        <v>100</v>
      </c>
      <c r="AG3" s="19">
        <v>100</v>
      </c>
      <c r="AH3" s="19">
        <v>100</v>
      </c>
      <c r="AI3" s="19">
        <v>100</v>
      </c>
      <c r="AJ3" s="20">
        <f>AVERAGE(AD3:AI3,L3:AB3,B3:J3)</f>
        <v>94.724137931034477</v>
      </c>
      <c r="AK3" s="21">
        <v>50</v>
      </c>
      <c r="AL3" s="22" t="s">
        <v>49</v>
      </c>
      <c r="AM3" s="17">
        <v>40</v>
      </c>
      <c r="AN3" s="17">
        <v>90</v>
      </c>
      <c r="AO3" s="17">
        <v>0</v>
      </c>
      <c r="AP3" s="17">
        <v>38</v>
      </c>
      <c r="AQ3" s="17">
        <v>88</v>
      </c>
      <c r="AR3" s="17">
        <v>100</v>
      </c>
      <c r="AS3" s="23">
        <f>AVERAGE(AK3:AR3)</f>
        <v>58</v>
      </c>
      <c r="AT3" s="21">
        <v>70</v>
      </c>
      <c r="AU3" s="17">
        <v>0</v>
      </c>
      <c r="AV3" s="17">
        <v>70</v>
      </c>
      <c r="AW3" s="17">
        <v>85</v>
      </c>
      <c r="AX3" s="17">
        <v>70</v>
      </c>
      <c r="AY3" s="17">
        <v>50</v>
      </c>
      <c r="AZ3" s="17">
        <v>60</v>
      </c>
      <c r="BA3" s="17"/>
      <c r="BB3" s="17"/>
      <c r="BC3" s="17"/>
      <c r="BD3" s="23">
        <f>AVERAGE(AT3:BC3)</f>
        <v>57.857142857142854</v>
      </c>
      <c r="BE3" s="21">
        <v>80</v>
      </c>
      <c r="BF3" s="17">
        <v>80</v>
      </c>
      <c r="BG3" s="22">
        <v>54</v>
      </c>
      <c r="BH3" s="19">
        <f>AVERAGE(BE3:BF3)</f>
        <v>80</v>
      </c>
      <c r="BI3" s="24">
        <v>65</v>
      </c>
      <c r="BJ3" s="20">
        <v>68</v>
      </c>
      <c r="BK3">
        <f>0.3*AJ3+0.1*AS3+0.25*BD3+0.15*BH3+0.1*BI3+0.1*BJ3</f>
        <v>73.981527093596057</v>
      </c>
    </row>
    <row r="4" spans="1:63" x14ac:dyDescent="0.25">
      <c r="A4" s="25" t="s">
        <v>48</v>
      </c>
      <c r="B4" s="39">
        <v>100</v>
      </c>
      <c r="C4" s="27">
        <v>100</v>
      </c>
      <c r="D4" s="27">
        <v>100</v>
      </c>
      <c r="E4" s="28" t="s">
        <v>49</v>
      </c>
      <c r="F4" s="27">
        <v>100</v>
      </c>
      <c r="G4" s="27">
        <v>93</v>
      </c>
      <c r="H4" s="28" t="s">
        <v>49</v>
      </c>
      <c r="I4" s="27">
        <v>95</v>
      </c>
      <c r="J4" s="27">
        <v>90</v>
      </c>
      <c r="K4" s="27">
        <v>80</v>
      </c>
      <c r="L4" s="28" t="s">
        <v>49</v>
      </c>
      <c r="M4" s="28" t="s">
        <v>49</v>
      </c>
      <c r="N4" s="28" t="s">
        <v>49</v>
      </c>
      <c r="O4" s="27">
        <v>100</v>
      </c>
      <c r="P4" s="27">
        <v>0</v>
      </c>
      <c r="Q4" s="27">
        <v>75</v>
      </c>
      <c r="R4" s="27">
        <v>100</v>
      </c>
      <c r="S4" s="27">
        <v>100</v>
      </c>
      <c r="T4" s="27">
        <v>100</v>
      </c>
      <c r="U4" s="27">
        <v>87</v>
      </c>
      <c r="V4" s="30">
        <v>100</v>
      </c>
      <c r="W4" s="27">
        <v>0</v>
      </c>
      <c r="X4" s="30">
        <v>100</v>
      </c>
      <c r="Y4" s="30">
        <v>100</v>
      </c>
      <c r="Z4" s="30">
        <v>100</v>
      </c>
      <c r="AA4" s="30">
        <v>0</v>
      </c>
      <c r="AB4" s="30">
        <v>100</v>
      </c>
      <c r="AC4" s="30">
        <v>70</v>
      </c>
      <c r="AD4" s="30">
        <v>100</v>
      </c>
      <c r="AE4" s="30">
        <v>0</v>
      </c>
      <c r="AF4" s="30">
        <v>100</v>
      </c>
      <c r="AG4" s="30">
        <v>100</v>
      </c>
      <c r="AH4" s="30">
        <v>100</v>
      </c>
      <c r="AI4" s="27">
        <v>0</v>
      </c>
      <c r="AJ4" s="31">
        <f>AVERAGE(B4:AI4)</f>
        <v>78.965517241379317</v>
      </c>
      <c r="AK4" s="32">
        <v>75</v>
      </c>
      <c r="AL4" s="27">
        <v>100</v>
      </c>
      <c r="AM4" s="27">
        <v>80</v>
      </c>
      <c r="AN4" s="33" t="s">
        <v>49</v>
      </c>
      <c r="AO4" s="27">
        <v>100</v>
      </c>
      <c r="AP4" s="27">
        <v>100</v>
      </c>
      <c r="AQ4" s="27">
        <v>75</v>
      </c>
      <c r="AR4" s="27">
        <v>90</v>
      </c>
      <c r="AS4" s="34">
        <f>AVERAGE(AK4:AR4)</f>
        <v>88.571428571428569</v>
      </c>
      <c r="AT4" s="32">
        <v>65</v>
      </c>
      <c r="AU4" s="27">
        <v>0</v>
      </c>
      <c r="AV4" s="27">
        <v>90</v>
      </c>
      <c r="AW4" s="27">
        <v>85</v>
      </c>
      <c r="AX4" s="27">
        <v>85</v>
      </c>
      <c r="AY4" s="27">
        <v>80</v>
      </c>
      <c r="AZ4" s="27"/>
      <c r="BA4" s="27"/>
      <c r="BB4" s="27"/>
      <c r="BC4" s="27"/>
      <c r="BD4" s="34">
        <f>AVERAGE(AT4:BC4)</f>
        <v>67.5</v>
      </c>
      <c r="BE4" s="26">
        <v>90</v>
      </c>
      <c r="BF4" s="27">
        <v>95</v>
      </c>
      <c r="BG4" s="27">
        <v>104</v>
      </c>
      <c r="BH4" s="30">
        <f>AVERAGE(BF4:BG4)</f>
        <v>99.5</v>
      </c>
      <c r="BI4" s="35">
        <v>98</v>
      </c>
      <c r="BJ4" s="31">
        <v>99</v>
      </c>
      <c r="BK4">
        <f>0.3*AJ4+0.1*AS4+0.25*BD4+0.15*BH4+0.1*BI4+0.1*BJ4</f>
        <v>84.046798029556655</v>
      </c>
    </row>
    <row r="5" spans="1:63" x14ac:dyDescent="0.25">
      <c r="A5" s="36" t="s">
        <v>66</v>
      </c>
      <c r="B5" s="39">
        <v>100</v>
      </c>
      <c r="C5" s="27">
        <v>100</v>
      </c>
      <c r="D5" s="27">
        <v>100</v>
      </c>
      <c r="E5" s="27">
        <v>100</v>
      </c>
      <c r="F5" s="27">
        <v>100</v>
      </c>
      <c r="G5" s="29">
        <f>80+20</f>
        <v>100</v>
      </c>
      <c r="H5" s="27">
        <v>100</v>
      </c>
      <c r="I5" s="33">
        <f>90+1</f>
        <v>91</v>
      </c>
      <c r="J5" s="33">
        <v>90</v>
      </c>
      <c r="K5" s="27">
        <v>100</v>
      </c>
      <c r="L5" s="27">
        <v>100</v>
      </c>
      <c r="M5" s="27">
        <v>100</v>
      </c>
      <c r="N5" s="27">
        <v>100</v>
      </c>
      <c r="O5" s="28" t="s">
        <v>49</v>
      </c>
      <c r="P5" s="29">
        <f>70+30</f>
        <v>100</v>
      </c>
      <c r="Q5" s="29">
        <f>80+20</f>
        <v>100</v>
      </c>
      <c r="R5" s="27">
        <v>100</v>
      </c>
      <c r="S5" s="27">
        <v>100</v>
      </c>
      <c r="T5" s="27">
        <v>100</v>
      </c>
      <c r="U5" s="33">
        <v>87</v>
      </c>
      <c r="V5" s="30">
        <v>100</v>
      </c>
      <c r="W5" s="30">
        <v>100</v>
      </c>
      <c r="X5" s="30">
        <v>100</v>
      </c>
      <c r="Y5" s="30">
        <v>100</v>
      </c>
      <c r="Z5" s="30">
        <v>100</v>
      </c>
      <c r="AA5" s="30">
        <v>100</v>
      </c>
      <c r="AB5" s="30">
        <v>100</v>
      </c>
      <c r="AC5" s="40">
        <v>40</v>
      </c>
      <c r="AD5" s="30">
        <v>100</v>
      </c>
      <c r="AE5" s="30">
        <v>100</v>
      </c>
      <c r="AF5" s="30">
        <v>100</v>
      </c>
      <c r="AG5" s="30">
        <v>100</v>
      </c>
      <c r="AH5" s="30">
        <v>100</v>
      </c>
      <c r="AI5" s="30">
        <v>100</v>
      </c>
      <c r="AJ5" s="31">
        <f>AVERAGE(AD5:AI5,V5:AB5,K5:T5,B5:H5)</f>
        <v>100</v>
      </c>
      <c r="AK5" s="32">
        <v>75</v>
      </c>
      <c r="AL5" s="33">
        <v>60</v>
      </c>
      <c r="AM5" s="27">
        <v>100</v>
      </c>
      <c r="AN5" s="27">
        <v>100</v>
      </c>
      <c r="AO5" s="27">
        <v>100</v>
      </c>
      <c r="AP5" s="27">
        <v>88</v>
      </c>
      <c r="AQ5" s="27">
        <v>100</v>
      </c>
      <c r="AR5" s="27">
        <v>100</v>
      </c>
      <c r="AS5" s="34">
        <f>AVERAGE(AM5:AR5,AK5)</f>
        <v>94.714285714285708</v>
      </c>
      <c r="AT5" s="37">
        <f>80+15</f>
        <v>95</v>
      </c>
      <c r="AU5" s="27">
        <v>65</v>
      </c>
      <c r="AV5" s="38">
        <f>90+10</f>
        <v>100</v>
      </c>
      <c r="AW5" s="27">
        <v>55</v>
      </c>
      <c r="AX5" s="38">
        <f>90+10</f>
        <v>100</v>
      </c>
      <c r="AY5" s="27">
        <v>65</v>
      </c>
      <c r="AZ5" s="38">
        <f>85+15</f>
        <v>100</v>
      </c>
      <c r="BA5" s="27"/>
      <c r="BB5" s="27"/>
      <c r="BC5" s="27"/>
      <c r="BD5" s="34">
        <f>AVERAGE(AT5:BC5)</f>
        <v>82.857142857142861</v>
      </c>
      <c r="BE5" s="26">
        <v>60</v>
      </c>
      <c r="BF5" s="27">
        <v>85</v>
      </c>
      <c r="BG5" s="27">
        <v>70</v>
      </c>
      <c r="BH5" s="30">
        <f>AVERAGE(BF5:BG5)</f>
        <v>77.5</v>
      </c>
      <c r="BI5" s="35">
        <v>88</v>
      </c>
      <c r="BJ5" s="31">
        <v>73</v>
      </c>
      <c r="BK5">
        <f>0.3*AJ5+0.1*AS5+0.25*BD5+0.15*BH5+0.1*BI5+0.1*BJ5</f>
        <v>87.910714285714278</v>
      </c>
    </row>
    <row r="6" spans="1:63" x14ac:dyDescent="0.25">
      <c r="A6" s="36" t="s">
        <v>57</v>
      </c>
      <c r="B6" s="39">
        <v>100</v>
      </c>
      <c r="C6" s="27">
        <v>100</v>
      </c>
      <c r="D6" s="27">
        <v>100</v>
      </c>
      <c r="E6" s="27">
        <v>100</v>
      </c>
      <c r="F6" s="27">
        <v>70</v>
      </c>
      <c r="G6" s="27">
        <v>67</v>
      </c>
      <c r="H6" s="27">
        <v>100</v>
      </c>
      <c r="I6" s="28" t="s">
        <v>49</v>
      </c>
      <c r="J6" s="29">
        <f>70+30</f>
        <v>100</v>
      </c>
      <c r="K6" s="28" t="s">
        <v>49</v>
      </c>
      <c r="L6" s="29">
        <f>90+10</f>
        <v>100</v>
      </c>
      <c r="M6" s="27">
        <v>100</v>
      </c>
      <c r="N6" s="29">
        <f>70+30</f>
        <v>100</v>
      </c>
      <c r="O6" s="27">
        <v>100</v>
      </c>
      <c r="P6" s="29">
        <f>70+1</f>
        <v>71</v>
      </c>
      <c r="Q6" s="27">
        <v>100</v>
      </c>
      <c r="R6" s="28" t="s">
        <v>49</v>
      </c>
      <c r="S6" s="28" t="s">
        <v>49</v>
      </c>
      <c r="T6" s="28" t="s">
        <v>49</v>
      </c>
      <c r="U6" s="29">
        <f>93+7</f>
        <v>100</v>
      </c>
      <c r="V6" s="27">
        <v>100</v>
      </c>
      <c r="W6" s="30">
        <v>50</v>
      </c>
      <c r="X6" s="30">
        <v>100</v>
      </c>
      <c r="Y6" s="30">
        <v>0</v>
      </c>
      <c r="Z6" s="30">
        <v>100</v>
      </c>
      <c r="AA6" s="27">
        <v>100</v>
      </c>
      <c r="AB6" s="30">
        <v>100</v>
      </c>
      <c r="AC6" s="30">
        <v>90</v>
      </c>
      <c r="AD6" s="30">
        <v>50</v>
      </c>
      <c r="AE6" s="30">
        <v>100</v>
      </c>
      <c r="AF6" s="30">
        <v>100</v>
      </c>
      <c r="AG6" s="30">
        <v>100</v>
      </c>
      <c r="AH6" s="30">
        <v>100</v>
      </c>
      <c r="AI6" s="30">
        <v>100</v>
      </c>
      <c r="AJ6" s="31">
        <f>AVERAGE(B6:AI6)</f>
        <v>89.58620689655173</v>
      </c>
      <c r="AK6" s="32">
        <v>63</v>
      </c>
      <c r="AL6" s="27">
        <v>80</v>
      </c>
      <c r="AM6" s="27">
        <v>90</v>
      </c>
      <c r="AN6" s="27">
        <v>80</v>
      </c>
      <c r="AO6" s="33">
        <v>57</v>
      </c>
      <c r="AP6" s="27">
        <v>88</v>
      </c>
      <c r="AQ6" s="27">
        <v>100</v>
      </c>
      <c r="AR6" s="27">
        <v>80</v>
      </c>
      <c r="AS6" s="34">
        <f>AVERAGE(AP6:AR6,AK6:AN6)</f>
        <v>83</v>
      </c>
      <c r="AT6" s="32">
        <v>60</v>
      </c>
      <c r="AU6" s="27">
        <v>75</v>
      </c>
      <c r="AV6" s="27">
        <v>60</v>
      </c>
      <c r="AW6" s="27">
        <v>85</v>
      </c>
      <c r="AX6" s="27">
        <v>60</v>
      </c>
      <c r="AY6" s="27">
        <v>40</v>
      </c>
      <c r="AZ6" s="27">
        <v>70</v>
      </c>
      <c r="BA6" s="27"/>
      <c r="BB6" s="27"/>
      <c r="BC6" s="27"/>
      <c r="BD6" s="34">
        <f>AVERAGE(AT6:BC6)</f>
        <v>64.285714285714292</v>
      </c>
      <c r="BE6" s="32">
        <v>92</v>
      </c>
      <c r="BF6" s="33">
        <v>72</v>
      </c>
      <c r="BG6" s="27">
        <v>80</v>
      </c>
      <c r="BH6" s="30">
        <f>AVERAGE(BG6,BE6)</f>
        <v>86</v>
      </c>
      <c r="BI6" s="35">
        <v>73</v>
      </c>
      <c r="BJ6" s="31">
        <v>84</v>
      </c>
      <c r="BK6">
        <f>0.3*AJ6+0.1*AS6+0.25*BD6+0.15*BH6+0.1*BI6+0.1*BJ6</f>
        <v>79.847290640394093</v>
      </c>
    </row>
    <row r="7" spans="1:63" x14ac:dyDescent="0.25">
      <c r="A7" s="36" t="s">
        <v>69</v>
      </c>
      <c r="B7" s="26" t="s">
        <v>49</v>
      </c>
      <c r="C7" s="27">
        <v>100</v>
      </c>
      <c r="D7" s="27">
        <v>100</v>
      </c>
      <c r="E7" s="28" t="s">
        <v>49</v>
      </c>
      <c r="F7" s="27">
        <v>90</v>
      </c>
      <c r="G7" s="27">
        <v>77</v>
      </c>
      <c r="H7" s="28" t="s">
        <v>49</v>
      </c>
      <c r="I7" s="27">
        <v>50</v>
      </c>
      <c r="J7" s="27">
        <v>100</v>
      </c>
      <c r="K7" s="27">
        <v>100</v>
      </c>
      <c r="L7" s="28" t="s">
        <v>49</v>
      </c>
      <c r="M7" s="27">
        <v>80</v>
      </c>
      <c r="N7" s="28" t="s">
        <v>49</v>
      </c>
      <c r="O7" s="27">
        <v>0</v>
      </c>
      <c r="P7" s="27">
        <v>0</v>
      </c>
      <c r="Q7" s="27">
        <v>100</v>
      </c>
      <c r="R7" s="27">
        <v>0</v>
      </c>
      <c r="S7" s="27">
        <v>0</v>
      </c>
      <c r="T7" s="27">
        <v>100</v>
      </c>
      <c r="U7" s="27">
        <v>87</v>
      </c>
      <c r="V7" s="30">
        <v>0</v>
      </c>
      <c r="W7" s="27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1">
        <f>AVERAGE(B7:AI7)</f>
        <v>33.931034482758619</v>
      </c>
      <c r="AK7" s="32">
        <v>63</v>
      </c>
      <c r="AL7" s="27">
        <v>100</v>
      </c>
      <c r="AM7" s="27">
        <v>90</v>
      </c>
      <c r="AN7" s="33" t="s">
        <v>49</v>
      </c>
      <c r="AO7" s="27">
        <v>0</v>
      </c>
      <c r="AP7" s="27">
        <v>0</v>
      </c>
      <c r="AQ7" s="27">
        <v>0</v>
      </c>
      <c r="AR7" s="27">
        <v>0</v>
      </c>
      <c r="AS7" s="34">
        <f>AVERAGE(AK7:AR7)</f>
        <v>36.142857142857146</v>
      </c>
      <c r="AT7" s="32">
        <v>65</v>
      </c>
      <c r="AU7" s="27">
        <v>65</v>
      </c>
      <c r="AV7" s="27">
        <v>80</v>
      </c>
      <c r="AW7" s="27">
        <v>0</v>
      </c>
      <c r="AX7" s="27">
        <v>0</v>
      </c>
      <c r="AY7" s="27">
        <v>0</v>
      </c>
      <c r="AZ7" s="27">
        <v>0</v>
      </c>
      <c r="BA7" s="27"/>
      <c r="BB7" s="27"/>
      <c r="BC7" s="27"/>
      <c r="BD7" s="34">
        <f>AVERAGE(AT7:BC7)</f>
        <v>30</v>
      </c>
      <c r="BE7" s="26" t="s">
        <v>49</v>
      </c>
      <c r="BF7" s="27">
        <v>0</v>
      </c>
      <c r="BG7" s="27">
        <v>0</v>
      </c>
      <c r="BH7" s="30">
        <f>AVERAGE(BF7:BG7)</f>
        <v>0</v>
      </c>
      <c r="BI7" s="35">
        <v>0</v>
      </c>
      <c r="BJ7" s="31">
        <v>0</v>
      </c>
      <c r="BK7">
        <f>0.3*AJ7+0.1*AS7+0.25*BD7+0.15*BH7+0.1*BI7+0.1*BJ7</f>
        <v>21.293596059113302</v>
      </c>
    </row>
    <row r="8" spans="1:63" x14ac:dyDescent="0.25">
      <c r="A8" s="36" t="s">
        <v>56</v>
      </c>
      <c r="B8" s="39">
        <v>100</v>
      </c>
      <c r="C8" s="27">
        <v>100</v>
      </c>
      <c r="D8" s="27">
        <v>100</v>
      </c>
      <c r="E8" s="27">
        <v>100</v>
      </c>
      <c r="F8" s="28" t="s">
        <v>49</v>
      </c>
      <c r="G8" s="29">
        <f>80+20</f>
        <v>100</v>
      </c>
      <c r="H8" s="27">
        <v>100</v>
      </c>
      <c r="I8" s="29">
        <f>90+10</f>
        <v>100</v>
      </c>
      <c r="J8" s="29">
        <f>90+10</f>
        <v>100</v>
      </c>
      <c r="K8" s="33">
        <v>80</v>
      </c>
      <c r="L8" s="27">
        <v>100</v>
      </c>
      <c r="M8" s="29">
        <f>85+15</f>
        <v>100</v>
      </c>
      <c r="N8" s="27">
        <v>100</v>
      </c>
      <c r="O8" s="27">
        <v>100</v>
      </c>
      <c r="P8" s="33">
        <v>50</v>
      </c>
      <c r="Q8" s="29">
        <f>80+16</f>
        <v>96</v>
      </c>
      <c r="R8" s="27">
        <v>100</v>
      </c>
      <c r="S8" s="27">
        <v>100</v>
      </c>
      <c r="T8" s="28" t="s">
        <v>49</v>
      </c>
      <c r="U8" s="41">
        <v>87</v>
      </c>
      <c r="V8" s="30">
        <v>100</v>
      </c>
      <c r="W8" s="30">
        <v>100</v>
      </c>
      <c r="X8" s="30">
        <v>100</v>
      </c>
      <c r="Y8" s="30">
        <v>100</v>
      </c>
      <c r="Z8" s="30">
        <v>100</v>
      </c>
      <c r="AA8" s="30">
        <v>100</v>
      </c>
      <c r="AB8" s="30">
        <v>100</v>
      </c>
      <c r="AC8" s="40">
        <v>60</v>
      </c>
      <c r="AD8" s="30">
        <v>100</v>
      </c>
      <c r="AE8" s="30">
        <v>100</v>
      </c>
      <c r="AF8" s="30">
        <v>100</v>
      </c>
      <c r="AG8" s="30">
        <v>100</v>
      </c>
      <c r="AH8" s="30">
        <v>100</v>
      </c>
      <c r="AI8" s="30">
        <v>100</v>
      </c>
      <c r="AJ8" s="31">
        <f>AVERAGE(AD8:AI8,Q8:AB8,L8:O8,B8:J8)</f>
        <v>99.41379310344827</v>
      </c>
      <c r="AK8" s="32">
        <v>88</v>
      </c>
      <c r="AL8" s="33">
        <v>80</v>
      </c>
      <c r="AM8" s="27">
        <v>80</v>
      </c>
      <c r="AN8" s="27">
        <v>90</v>
      </c>
      <c r="AO8" s="27">
        <v>100</v>
      </c>
      <c r="AP8" s="27">
        <v>100</v>
      </c>
      <c r="AQ8" s="27">
        <v>88</v>
      </c>
      <c r="AR8" s="27">
        <v>100</v>
      </c>
      <c r="AS8" s="34">
        <f>AVERAGE(AM8:AR8,AK8)</f>
        <v>92.285714285714292</v>
      </c>
      <c r="AT8" s="32">
        <v>70</v>
      </c>
      <c r="AU8" s="27">
        <v>75</v>
      </c>
      <c r="AV8" s="38">
        <f>75+10</f>
        <v>85</v>
      </c>
      <c r="AW8" s="27">
        <v>55</v>
      </c>
      <c r="AX8" s="38">
        <f>75+25</f>
        <v>100</v>
      </c>
      <c r="AY8" s="27">
        <v>55</v>
      </c>
      <c r="AZ8" s="38">
        <f>85+15</f>
        <v>100</v>
      </c>
      <c r="BA8" s="27"/>
      <c r="BB8" s="27"/>
      <c r="BC8" s="27"/>
      <c r="BD8" s="34">
        <f>AVERAGE(AT8:BC8)</f>
        <v>77.142857142857139</v>
      </c>
      <c r="BE8" s="26">
        <v>60</v>
      </c>
      <c r="BF8" s="27">
        <v>85</v>
      </c>
      <c r="BG8" s="27">
        <v>70</v>
      </c>
      <c r="BH8" s="30">
        <f>AVERAGE(BF8:BG8)</f>
        <v>77.5</v>
      </c>
      <c r="BI8" s="35">
        <v>65</v>
      </c>
      <c r="BJ8" s="31">
        <v>73</v>
      </c>
      <c r="BK8">
        <f>0.3*AJ8+0.1*AS8+0.25*BD8+0.15*BH8+0.1*BI8+0.1*BJ8</f>
        <v>83.763423645320188</v>
      </c>
    </row>
    <row r="9" spans="1:63" x14ac:dyDescent="0.25">
      <c r="A9" s="36" t="s">
        <v>70</v>
      </c>
      <c r="B9" s="39">
        <v>100</v>
      </c>
      <c r="C9" s="27">
        <v>100</v>
      </c>
      <c r="D9" s="27">
        <v>100</v>
      </c>
      <c r="E9" s="27">
        <v>100</v>
      </c>
      <c r="F9" s="27">
        <v>100</v>
      </c>
      <c r="G9" s="28" t="s">
        <v>49</v>
      </c>
      <c r="H9" s="28" t="s">
        <v>49</v>
      </c>
      <c r="I9" s="28" t="s">
        <v>49</v>
      </c>
      <c r="J9" s="27">
        <v>100</v>
      </c>
      <c r="K9" s="27">
        <v>60</v>
      </c>
      <c r="L9" s="27">
        <v>50</v>
      </c>
      <c r="M9" s="27">
        <v>100</v>
      </c>
      <c r="N9" s="28" t="s">
        <v>49</v>
      </c>
      <c r="O9" s="28" t="s">
        <v>49</v>
      </c>
      <c r="P9" s="27">
        <v>0</v>
      </c>
      <c r="Q9" s="27">
        <v>75</v>
      </c>
      <c r="R9" s="27">
        <v>100</v>
      </c>
      <c r="S9" s="27">
        <v>0</v>
      </c>
      <c r="T9" s="27">
        <v>0</v>
      </c>
      <c r="U9" s="27">
        <v>0</v>
      </c>
      <c r="V9" s="27">
        <v>0</v>
      </c>
      <c r="W9" s="30">
        <v>0</v>
      </c>
      <c r="X9" s="30">
        <v>100</v>
      </c>
      <c r="Y9" s="30">
        <v>100</v>
      </c>
      <c r="Z9" s="30">
        <v>100</v>
      </c>
      <c r="AA9" s="30">
        <v>0</v>
      </c>
      <c r="AB9" s="27">
        <v>100</v>
      </c>
      <c r="AC9" s="30">
        <v>40</v>
      </c>
      <c r="AD9" s="30">
        <v>50</v>
      </c>
      <c r="AE9" s="30">
        <v>100</v>
      </c>
      <c r="AF9" s="30">
        <v>100</v>
      </c>
      <c r="AG9" s="30">
        <v>100</v>
      </c>
      <c r="AH9" s="30">
        <v>100</v>
      </c>
      <c r="AI9" s="30">
        <v>100</v>
      </c>
      <c r="AJ9" s="31">
        <f>AVERAGE(B9:AI9)</f>
        <v>68.103448275862064</v>
      </c>
      <c r="AK9" s="32">
        <v>50</v>
      </c>
      <c r="AL9" s="27">
        <v>60</v>
      </c>
      <c r="AM9" s="27">
        <v>60</v>
      </c>
      <c r="AN9" s="27">
        <v>100</v>
      </c>
      <c r="AO9" s="27">
        <v>100</v>
      </c>
      <c r="AP9" s="33" t="s">
        <v>49</v>
      </c>
      <c r="AQ9" s="27">
        <v>100</v>
      </c>
      <c r="AR9" s="27">
        <v>100</v>
      </c>
      <c r="AS9" s="34">
        <f>AVERAGE(AK9:AR9)</f>
        <v>81.428571428571431</v>
      </c>
      <c r="AT9" s="32">
        <v>60</v>
      </c>
      <c r="AU9" s="27">
        <v>75</v>
      </c>
      <c r="AV9" s="27">
        <v>75</v>
      </c>
      <c r="AW9" s="27">
        <v>80</v>
      </c>
      <c r="AX9" s="27">
        <v>30</v>
      </c>
      <c r="AY9" s="27">
        <v>40</v>
      </c>
      <c r="AZ9" s="27">
        <v>70</v>
      </c>
      <c r="BA9" s="27"/>
      <c r="BB9" s="27"/>
      <c r="BC9" s="27"/>
      <c r="BD9" s="34">
        <f>AVERAGE(AT9:BC9)</f>
        <v>61.428571428571431</v>
      </c>
      <c r="BE9" s="32">
        <v>90</v>
      </c>
      <c r="BF9" s="27">
        <v>87</v>
      </c>
      <c r="BG9" s="33">
        <v>38</v>
      </c>
      <c r="BH9" s="30">
        <f>AVERAGE(BE9:BF9)</f>
        <v>88.5</v>
      </c>
      <c r="BI9" s="35">
        <v>54</v>
      </c>
      <c r="BJ9" s="31">
        <v>37</v>
      </c>
      <c r="BK9">
        <f>0.3*AJ9+0.1*AS9+0.25*BD9+0.15*BH9+0.1*BI9+0.1*BJ9</f>
        <v>66.306034482758619</v>
      </c>
    </row>
    <row r="10" spans="1:63" x14ac:dyDescent="0.25">
      <c r="A10" s="36" t="s">
        <v>59</v>
      </c>
      <c r="B10" s="39">
        <v>100</v>
      </c>
      <c r="C10" s="27">
        <v>100</v>
      </c>
      <c r="D10" s="28" t="s">
        <v>49</v>
      </c>
      <c r="E10" s="27">
        <v>100</v>
      </c>
      <c r="F10" s="27">
        <v>85</v>
      </c>
      <c r="G10" s="27">
        <v>80</v>
      </c>
      <c r="H10" s="27">
        <v>100</v>
      </c>
      <c r="I10" s="27">
        <v>60</v>
      </c>
      <c r="J10" s="27">
        <v>50</v>
      </c>
      <c r="K10" s="28" t="s">
        <v>49</v>
      </c>
      <c r="L10" s="27">
        <v>80</v>
      </c>
      <c r="M10" s="28" t="s">
        <v>49</v>
      </c>
      <c r="N10" s="28" t="s">
        <v>49</v>
      </c>
      <c r="O10" s="27">
        <v>100</v>
      </c>
      <c r="P10" s="28" t="s">
        <v>49</v>
      </c>
      <c r="Q10" s="27">
        <v>0</v>
      </c>
      <c r="R10" s="27">
        <v>100</v>
      </c>
      <c r="S10" s="27">
        <v>100</v>
      </c>
      <c r="T10" s="27">
        <v>100</v>
      </c>
      <c r="U10" s="27">
        <v>93</v>
      </c>
      <c r="V10" s="30">
        <v>0</v>
      </c>
      <c r="W10" s="30">
        <v>100</v>
      </c>
      <c r="X10" s="30">
        <v>100</v>
      </c>
      <c r="Y10" s="30">
        <v>100</v>
      </c>
      <c r="Z10" s="30">
        <v>0</v>
      </c>
      <c r="AA10" s="30">
        <v>100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100</v>
      </c>
      <c r="AH10" s="30">
        <v>100</v>
      </c>
      <c r="AI10" s="30">
        <v>100</v>
      </c>
      <c r="AJ10" s="31">
        <f>AVERAGE(B10:AI10)</f>
        <v>67.172413793103445</v>
      </c>
      <c r="AK10" s="32">
        <v>100</v>
      </c>
      <c r="AL10" s="33" t="s">
        <v>49</v>
      </c>
      <c r="AM10" s="27">
        <v>0</v>
      </c>
      <c r="AN10" s="27">
        <v>90</v>
      </c>
      <c r="AO10" s="27">
        <v>100</v>
      </c>
      <c r="AP10" s="27">
        <v>38</v>
      </c>
      <c r="AQ10" s="27">
        <v>0</v>
      </c>
      <c r="AR10" s="27">
        <v>0</v>
      </c>
      <c r="AS10" s="34">
        <f>AVERAGE(AK10:AR10)</f>
        <v>46.857142857142854</v>
      </c>
      <c r="AT10" s="32">
        <v>70</v>
      </c>
      <c r="AU10" s="27">
        <v>0</v>
      </c>
      <c r="AV10" s="27">
        <v>60</v>
      </c>
      <c r="AW10" s="27">
        <v>65</v>
      </c>
      <c r="AX10" s="27">
        <v>55</v>
      </c>
      <c r="AY10" s="27">
        <v>0</v>
      </c>
      <c r="AZ10" s="27">
        <v>40</v>
      </c>
      <c r="BA10" s="27"/>
      <c r="BB10" s="27"/>
      <c r="BC10" s="27"/>
      <c r="BD10" s="34">
        <f>AVERAGE(AT10:BC10)</f>
        <v>41.428571428571431</v>
      </c>
      <c r="BE10" s="32">
        <v>72</v>
      </c>
      <c r="BF10" s="27">
        <v>72</v>
      </c>
      <c r="BG10" s="33">
        <v>52</v>
      </c>
      <c r="BH10" s="30">
        <f>AVERAGE(BE10:BF10)</f>
        <v>72</v>
      </c>
      <c r="BI10" s="35">
        <v>62</v>
      </c>
      <c r="BJ10" s="31">
        <v>0</v>
      </c>
      <c r="BK10">
        <f>0.3*AJ10+0.1*AS10+0.25*BD10+0.15*BH10+0.1*BI10+0.1*BJ10</f>
        <v>52.194581280788178</v>
      </c>
    </row>
    <row r="11" spans="1:63" x14ac:dyDescent="0.25">
      <c r="A11" s="36" t="s">
        <v>61</v>
      </c>
      <c r="B11" s="39">
        <v>100</v>
      </c>
      <c r="C11" s="27">
        <v>100</v>
      </c>
      <c r="D11" s="27">
        <v>100</v>
      </c>
      <c r="E11" s="27">
        <v>100</v>
      </c>
      <c r="F11" s="27">
        <v>100</v>
      </c>
      <c r="G11" s="33">
        <v>47</v>
      </c>
      <c r="H11" s="27">
        <v>100</v>
      </c>
      <c r="I11" s="28" t="s">
        <v>49</v>
      </c>
      <c r="J11" s="28" t="s">
        <v>49</v>
      </c>
      <c r="K11" s="27">
        <v>60</v>
      </c>
      <c r="L11" s="29">
        <f>90+2</f>
        <v>92</v>
      </c>
      <c r="M11" s="27">
        <v>100</v>
      </c>
      <c r="N11" s="27">
        <v>100</v>
      </c>
      <c r="O11" s="27">
        <v>100</v>
      </c>
      <c r="P11" s="27">
        <v>70</v>
      </c>
      <c r="Q11" s="27">
        <v>75</v>
      </c>
      <c r="R11" s="27">
        <v>100</v>
      </c>
      <c r="S11" s="27">
        <v>100</v>
      </c>
      <c r="T11" s="27">
        <v>100</v>
      </c>
      <c r="U11" s="27">
        <v>100</v>
      </c>
      <c r="V11" s="46" t="s">
        <v>49</v>
      </c>
      <c r="W11" s="46" t="s">
        <v>49</v>
      </c>
      <c r="X11" s="30">
        <v>100</v>
      </c>
      <c r="Y11" s="30">
        <v>100</v>
      </c>
      <c r="Z11" s="30">
        <v>100</v>
      </c>
      <c r="AA11" s="30">
        <v>100</v>
      </c>
      <c r="AB11" s="30">
        <v>100</v>
      </c>
      <c r="AC11" s="30">
        <v>60</v>
      </c>
      <c r="AD11" s="30">
        <v>50</v>
      </c>
      <c r="AE11" s="30">
        <v>100</v>
      </c>
      <c r="AF11" s="30">
        <v>100</v>
      </c>
      <c r="AG11" s="30">
        <v>100</v>
      </c>
      <c r="AH11" s="30">
        <v>100</v>
      </c>
      <c r="AI11" s="30">
        <v>100</v>
      </c>
      <c r="AJ11" s="31">
        <f>AVERAGE(H11:AI11,B11:F11)</f>
        <v>93.34482758620689</v>
      </c>
      <c r="AK11" s="32">
        <v>75</v>
      </c>
      <c r="AL11" s="27">
        <v>100</v>
      </c>
      <c r="AM11" s="27">
        <v>90</v>
      </c>
      <c r="AN11" s="27">
        <v>100</v>
      </c>
      <c r="AO11" s="33" t="s">
        <v>49</v>
      </c>
      <c r="AP11" s="27">
        <v>88</v>
      </c>
      <c r="AQ11" s="27">
        <v>88</v>
      </c>
      <c r="AR11" s="27">
        <v>100</v>
      </c>
      <c r="AS11" s="34">
        <f>AVERAGE(AK11:AR11)</f>
        <v>91.571428571428569</v>
      </c>
      <c r="AT11" s="32">
        <v>100</v>
      </c>
      <c r="AU11" s="27">
        <v>85</v>
      </c>
      <c r="AV11" s="27">
        <v>85</v>
      </c>
      <c r="AW11" s="27">
        <v>95</v>
      </c>
      <c r="AX11" s="27">
        <v>80</v>
      </c>
      <c r="AY11" s="27">
        <v>90</v>
      </c>
      <c r="AZ11" s="27">
        <v>90</v>
      </c>
      <c r="BA11" s="27"/>
      <c r="BB11" s="27"/>
      <c r="BC11" s="27"/>
      <c r="BD11" s="34">
        <f>AVERAGE(AT11:BC11)</f>
        <v>89.285714285714292</v>
      </c>
      <c r="BE11" s="26">
        <v>80</v>
      </c>
      <c r="BF11" s="27">
        <v>87</v>
      </c>
      <c r="BG11" s="27">
        <v>104</v>
      </c>
      <c r="BH11" s="30">
        <f>AVERAGE(BF11:BG11)</f>
        <v>95.5</v>
      </c>
      <c r="BI11" s="35">
        <v>70</v>
      </c>
      <c r="BJ11" s="31">
        <v>84</v>
      </c>
      <c r="BK11">
        <f>0.3*AJ11+0.1*AS11+0.25*BD11+0.15*BH11+0.1*BI11+0.1*BJ11</f>
        <v>89.207019704433506</v>
      </c>
    </row>
    <row r="12" spans="1:63" x14ac:dyDescent="0.25">
      <c r="A12" s="36" t="s">
        <v>62</v>
      </c>
      <c r="B12" s="39">
        <v>100</v>
      </c>
      <c r="C12" s="27">
        <v>100</v>
      </c>
      <c r="D12" s="27">
        <v>95</v>
      </c>
      <c r="E12" s="27">
        <v>100</v>
      </c>
      <c r="F12" s="27">
        <v>90</v>
      </c>
      <c r="G12" s="27">
        <v>67</v>
      </c>
      <c r="H12" s="27">
        <v>100</v>
      </c>
      <c r="I12" s="27">
        <v>90</v>
      </c>
      <c r="J12" s="33">
        <v>60</v>
      </c>
      <c r="K12" s="27">
        <v>100</v>
      </c>
      <c r="L12" s="27">
        <v>90</v>
      </c>
      <c r="M12" s="27">
        <v>80</v>
      </c>
      <c r="N12" s="27">
        <v>100</v>
      </c>
      <c r="O12" s="27">
        <v>100</v>
      </c>
      <c r="P12" s="33">
        <v>50</v>
      </c>
      <c r="Q12" s="27">
        <v>100</v>
      </c>
      <c r="R12" s="27">
        <v>100</v>
      </c>
      <c r="S12" s="27">
        <v>100</v>
      </c>
      <c r="T12" s="27">
        <v>100</v>
      </c>
      <c r="U12" s="27">
        <v>93</v>
      </c>
      <c r="V12" s="46" t="s">
        <v>49</v>
      </c>
      <c r="W12" s="30">
        <v>100</v>
      </c>
      <c r="X12" s="30">
        <v>100</v>
      </c>
      <c r="Y12" s="46" t="s">
        <v>49</v>
      </c>
      <c r="Z12" s="30">
        <v>100</v>
      </c>
      <c r="AA12" s="30">
        <v>100</v>
      </c>
      <c r="AB12" s="30">
        <v>100</v>
      </c>
      <c r="AC12" s="30">
        <v>70</v>
      </c>
      <c r="AD12" s="40">
        <v>50</v>
      </c>
      <c r="AE12" s="30">
        <v>100</v>
      </c>
      <c r="AF12" s="30">
        <v>100</v>
      </c>
      <c r="AG12" s="30">
        <v>100</v>
      </c>
      <c r="AH12" s="30">
        <v>100</v>
      </c>
      <c r="AI12" s="30">
        <v>100</v>
      </c>
      <c r="AJ12" s="31">
        <f>AVERAGE(AE12:AI12,Q12:AC12,K12:O12,B12:I12)</f>
        <v>95.689655172413794</v>
      </c>
      <c r="AK12" s="32">
        <v>75</v>
      </c>
      <c r="AL12" s="27">
        <v>80</v>
      </c>
      <c r="AM12" s="27">
        <v>70</v>
      </c>
      <c r="AN12" s="27">
        <v>90</v>
      </c>
      <c r="AO12" s="27">
        <v>71</v>
      </c>
      <c r="AP12" s="33" t="s">
        <v>49</v>
      </c>
      <c r="AQ12" s="27">
        <v>88</v>
      </c>
      <c r="AR12" s="27">
        <v>100</v>
      </c>
      <c r="AS12" s="34">
        <f>AVERAGE(AK12:AR12)</f>
        <v>82</v>
      </c>
      <c r="AT12" s="32">
        <v>85</v>
      </c>
      <c r="AU12" s="27">
        <v>85</v>
      </c>
      <c r="AV12" s="27">
        <v>80</v>
      </c>
      <c r="AW12" s="27">
        <v>80</v>
      </c>
      <c r="AX12" s="27">
        <v>70</v>
      </c>
      <c r="AY12" s="27">
        <v>75</v>
      </c>
      <c r="AZ12" s="27">
        <v>70</v>
      </c>
      <c r="BA12" s="27"/>
      <c r="BB12" s="27"/>
      <c r="BC12" s="27"/>
      <c r="BD12" s="34">
        <f>AVERAGE(AT12:BC12)</f>
        <v>77.857142857142861</v>
      </c>
      <c r="BE12" s="32">
        <v>92</v>
      </c>
      <c r="BF12" s="33">
        <v>72</v>
      </c>
      <c r="BG12" s="27">
        <v>80</v>
      </c>
      <c r="BH12" s="30">
        <f>AVERAGE(BG12,BE12)</f>
        <v>86</v>
      </c>
      <c r="BI12" s="35">
        <v>80</v>
      </c>
      <c r="BJ12" s="31">
        <v>81</v>
      </c>
      <c r="BK12">
        <f>0.3*AJ12+0.1*AS12+0.25*BD12+0.15*BH12+0.1*BI12+0.1*BJ12</f>
        <v>85.371182266009853</v>
      </c>
    </row>
    <row r="13" spans="1:63" x14ac:dyDescent="0.25">
      <c r="A13" s="36" t="s">
        <v>68</v>
      </c>
      <c r="B13" s="39">
        <v>100</v>
      </c>
      <c r="C13" s="27">
        <v>100</v>
      </c>
      <c r="D13" s="27">
        <v>70</v>
      </c>
      <c r="E13" s="27">
        <v>100</v>
      </c>
      <c r="F13" s="27">
        <v>100</v>
      </c>
      <c r="G13" s="28" t="s">
        <v>49</v>
      </c>
      <c r="H13" s="28" t="s">
        <v>49</v>
      </c>
      <c r="I13" s="28" t="s">
        <v>49</v>
      </c>
      <c r="J13" s="27">
        <v>95</v>
      </c>
      <c r="K13" s="27">
        <v>60</v>
      </c>
      <c r="L13" s="27">
        <v>100</v>
      </c>
      <c r="M13" s="28" t="s">
        <v>49</v>
      </c>
      <c r="N13" s="27">
        <v>100</v>
      </c>
      <c r="O13" s="27">
        <v>100</v>
      </c>
      <c r="P13" s="27">
        <v>70</v>
      </c>
      <c r="Q13" s="28" t="s">
        <v>49</v>
      </c>
      <c r="R13" s="27">
        <v>0</v>
      </c>
      <c r="S13" s="27">
        <v>0</v>
      </c>
      <c r="T13" s="27">
        <v>0</v>
      </c>
      <c r="U13" s="27">
        <v>87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1">
        <f>AVERAGE(B13:AI13)</f>
        <v>37.310344827586206</v>
      </c>
      <c r="AK13" s="32">
        <v>100</v>
      </c>
      <c r="AL13" s="27">
        <v>60</v>
      </c>
      <c r="AM13" s="27">
        <v>100</v>
      </c>
      <c r="AN13" s="33" t="s">
        <v>49</v>
      </c>
      <c r="AO13" s="27">
        <v>0</v>
      </c>
      <c r="AP13" s="27">
        <v>0</v>
      </c>
      <c r="AQ13" s="27">
        <v>0</v>
      </c>
      <c r="AR13" s="27">
        <v>0</v>
      </c>
      <c r="AS13" s="34">
        <f>AVERAGE(AK13:AR13)</f>
        <v>37.142857142857146</v>
      </c>
      <c r="AT13" s="32">
        <v>90</v>
      </c>
      <c r="AU13" s="27">
        <v>0</v>
      </c>
      <c r="AV13" s="27">
        <v>80</v>
      </c>
      <c r="AW13" s="27">
        <v>0</v>
      </c>
      <c r="AX13" s="27">
        <v>0</v>
      </c>
      <c r="AY13" s="27">
        <v>0</v>
      </c>
      <c r="AZ13" s="27">
        <v>0</v>
      </c>
      <c r="BA13" s="27"/>
      <c r="BB13" s="27"/>
      <c r="BC13" s="27"/>
      <c r="BD13" s="34">
        <f>AVERAGE(AT13:BC13)</f>
        <v>24.285714285714285</v>
      </c>
      <c r="BE13" s="32">
        <v>82</v>
      </c>
      <c r="BF13" s="27">
        <v>0</v>
      </c>
      <c r="BG13" s="27">
        <v>0</v>
      </c>
      <c r="BH13" s="30">
        <f>AVERAGE(BE13:BF13)</f>
        <v>41</v>
      </c>
      <c r="BI13" s="35">
        <v>64</v>
      </c>
      <c r="BJ13" s="31">
        <v>0</v>
      </c>
      <c r="BK13">
        <f>0.3*AJ13+0.1*AS13+0.25*BD13+0.15*BH13+0.1*BI13+0.1*BJ13</f>
        <v>33.528817733990145</v>
      </c>
    </row>
    <row r="14" spans="1:63" x14ac:dyDescent="0.25">
      <c r="A14" s="36" t="s">
        <v>64</v>
      </c>
      <c r="B14" s="39">
        <v>100</v>
      </c>
      <c r="C14" s="27">
        <v>100</v>
      </c>
      <c r="D14" s="27">
        <v>100</v>
      </c>
      <c r="E14" s="27">
        <v>100</v>
      </c>
      <c r="F14" s="29">
        <f>90+10</f>
        <v>100</v>
      </c>
      <c r="G14" s="29">
        <f>80+20</f>
        <v>100</v>
      </c>
      <c r="H14" s="27">
        <v>100</v>
      </c>
      <c r="I14" s="29">
        <f>90+10</f>
        <v>100</v>
      </c>
      <c r="J14" s="29">
        <f>95+5</f>
        <v>100</v>
      </c>
      <c r="K14" s="27">
        <v>100</v>
      </c>
      <c r="L14" s="28" t="s">
        <v>49</v>
      </c>
      <c r="M14" s="29">
        <f>95+5</f>
        <v>100</v>
      </c>
      <c r="N14" s="27">
        <v>100</v>
      </c>
      <c r="O14" s="27">
        <v>100</v>
      </c>
      <c r="P14" s="33">
        <f>70+8</f>
        <v>78</v>
      </c>
      <c r="Q14" s="29">
        <f>80+20</f>
        <v>100</v>
      </c>
      <c r="R14" s="27">
        <v>100</v>
      </c>
      <c r="S14" s="27">
        <v>100</v>
      </c>
      <c r="T14" s="27">
        <v>100</v>
      </c>
      <c r="U14" s="29">
        <f>87+13</f>
        <v>100</v>
      </c>
      <c r="V14" s="46" t="s">
        <v>49</v>
      </c>
      <c r="W14" s="30">
        <v>100</v>
      </c>
      <c r="X14" s="30">
        <v>100</v>
      </c>
      <c r="Y14" s="30">
        <v>100</v>
      </c>
      <c r="Z14" s="30">
        <v>100</v>
      </c>
      <c r="AA14" s="30">
        <v>100</v>
      </c>
      <c r="AB14" s="30">
        <v>100</v>
      </c>
      <c r="AC14" s="40">
        <v>60</v>
      </c>
      <c r="AD14" s="30">
        <v>100</v>
      </c>
      <c r="AE14" s="30">
        <v>100</v>
      </c>
      <c r="AF14" s="30">
        <v>100</v>
      </c>
      <c r="AG14" s="30">
        <v>100</v>
      </c>
      <c r="AH14" s="30">
        <v>100</v>
      </c>
      <c r="AI14" s="30">
        <v>100</v>
      </c>
      <c r="AJ14" s="31">
        <f>AVERAGE(AD14:AI14,Q14:AB14,B14:O14)</f>
        <v>100</v>
      </c>
      <c r="AK14" s="32">
        <v>75</v>
      </c>
      <c r="AL14" s="33">
        <v>60</v>
      </c>
      <c r="AM14" s="27">
        <v>100</v>
      </c>
      <c r="AN14" s="27">
        <v>90</v>
      </c>
      <c r="AO14" s="27">
        <v>86</v>
      </c>
      <c r="AP14" s="27">
        <v>100</v>
      </c>
      <c r="AQ14" s="27">
        <v>100</v>
      </c>
      <c r="AR14" s="27">
        <v>100</v>
      </c>
      <c r="AS14" s="34">
        <f>AVERAGE(AM14:AR14,AK14)</f>
        <v>93</v>
      </c>
      <c r="AT14" s="37">
        <f>90+10</f>
        <v>100</v>
      </c>
      <c r="AU14" s="38">
        <f>70+5</f>
        <v>75</v>
      </c>
      <c r="AV14" s="38">
        <f>85+15</f>
        <v>100</v>
      </c>
      <c r="AW14" s="38">
        <f>80+20</f>
        <v>100</v>
      </c>
      <c r="AX14" s="27">
        <v>65</v>
      </c>
      <c r="AY14" s="27">
        <v>45</v>
      </c>
      <c r="AZ14" s="27"/>
      <c r="BA14" s="27"/>
      <c r="BB14" s="27"/>
      <c r="BC14" s="27"/>
      <c r="BD14" s="34">
        <f>AVERAGE(AT14:BC14)</f>
        <v>80.833333333333329</v>
      </c>
      <c r="BE14" s="32">
        <v>82</v>
      </c>
      <c r="BF14" s="27">
        <v>80</v>
      </c>
      <c r="BG14" s="33">
        <v>72</v>
      </c>
      <c r="BH14" s="30">
        <f>AVERAGE(BE14:BF14)</f>
        <v>81</v>
      </c>
      <c r="BI14" s="35">
        <v>84</v>
      </c>
      <c r="BJ14" s="31">
        <v>59</v>
      </c>
      <c r="BK14">
        <f>0.3*AJ14+0.1*AS14+0.25*BD14+0.15*BH14+0.1*BI14+0.1*BJ14</f>
        <v>85.958333333333343</v>
      </c>
    </row>
    <row r="15" spans="1:63" x14ac:dyDescent="0.25">
      <c r="A15" s="25" t="s">
        <v>53</v>
      </c>
      <c r="B15" s="39">
        <v>100</v>
      </c>
      <c r="C15" s="27">
        <v>100</v>
      </c>
      <c r="D15" s="28" t="s">
        <v>49</v>
      </c>
      <c r="E15" s="27">
        <v>100</v>
      </c>
      <c r="F15" s="27">
        <v>100</v>
      </c>
      <c r="G15" s="27">
        <v>87</v>
      </c>
      <c r="H15" s="27">
        <v>100</v>
      </c>
      <c r="I15" s="27">
        <v>90</v>
      </c>
      <c r="J15" s="27">
        <v>95</v>
      </c>
      <c r="K15" s="27">
        <v>100</v>
      </c>
      <c r="L15" s="27">
        <v>90</v>
      </c>
      <c r="M15" s="27">
        <v>95</v>
      </c>
      <c r="N15" s="28" t="s">
        <v>49</v>
      </c>
      <c r="O15" s="28" t="s">
        <v>49</v>
      </c>
      <c r="P15" s="27">
        <v>100</v>
      </c>
      <c r="Q15" s="27">
        <v>100</v>
      </c>
      <c r="R15" s="27">
        <v>100</v>
      </c>
      <c r="S15" s="27">
        <v>100</v>
      </c>
      <c r="T15" s="28" t="s">
        <v>49</v>
      </c>
      <c r="U15" s="27">
        <v>93</v>
      </c>
      <c r="V15" s="30">
        <v>100</v>
      </c>
      <c r="W15" s="28" t="s">
        <v>49</v>
      </c>
      <c r="X15" s="30">
        <v>0</v>
      </c>
      <c r="Y15" s="30">
        <v>100</v>
      </c>
      <c r="Z15" s="30">
        <v>100</v>
      </c>
      <c r="AA15" s="30">
        <v>0</v>
      </c>
      <c r="AB15" s="30">
        <v>80</v>
      </c>
      <c r="AC15" s="30">
        <v>30</v>
      </c>
      <c r="AD15" s="30">
        <v>0</v>
      </c>
      <c r="AE15" s="30">
        <v>100</v>
      </c>
      <c r="AF15" s="30">
        <v>100</v>
      </c>
      <c r="AG15" s="30">
        <v>100</v>
      </c>
      <c r="AH15" s="30">
        <v>100</v>
      </c>
      <c r="AI15" s="30">
        <v>100</v>
      </c>
      <c r="AJ15" s="31">
        <f>AVERAGE(B15:AI15)</f>
        <v>84.827586206896555</v>
      </c>
      <c r="AK15" s="26">
        <v>63</v>
      </c>
      <c r="AL15" s="27">
        <v>80</v>
      </c>
      <c r="AM15" s="27">
        <v>90</v>
      </c>
      <c r="AN15" s="27">
        <v>90</v>
      </c>
      <c r="AO15" s="27">
        <v>100</v>
      </c>
      <c r="AP15" s="27">
        <v>88</v>
      </c>
      <c r="AQ15" s="27">
        <v>100</v>
      </c>
      <c r="AR15" s="27">
        <v>70</v>
      </c>
      <c r="AS15" s="34">
        <f>AVERAGE(AL15:AR15)</f>
        <v>88.285714285714292</v>
      </c>
      <c r="AT15" s="32">
        <v>95</v>
      </c>
      <c r="AU15" s="27">
        <v>0</v>
      </c>
      <c r="AV15" s="27">
        <v>55</v>
      </c>
      <c r="AW15" s="27">
        <v>0</v>
      </c>
      <c r="AX15" s="27">
        <v>80</v>
      </c>
      <c r="AY15" s="27">
        <v>70</v>
      </c>
      <c r="AZ15" s="27"/>
      <c r="BA15" s="27"/>
      <c r="BB15" s="27"/>
      <c r="BC15" s="27"/>
      <c r="BD15" s="34">
        <f>AVERAGE(AT15:BC15)</f>
        <v>50</v>
      </c>
      <c r="BE15" s="32">
        <v>100</v>
      </c>
      <c r="BF15" s="27">
        <v>97</v>
      </c>
      <c r="BG15" s="33">
        <v>86</v>
      </c>
      <c r="BH15" s="30">
        <f>AVERAGE(BE15:BF15)</f>
        <v>98.5</v>
      </c>
      <c r="BI15" s="35">
        <v>90</v>
      </c>
      <c r="BJ15" s="31">
        <v>74</v>
      </c>
      <c r="BK15">
        <f>0.3*AJ15+0.1*AS15+0.25*BD15+0.15*BH15+0.1*BI15+0.1*BJ15</f>
        <v>77.951847290640387</v>
      </c>
    </row>
    <row r="16" spans="1:63" x14ac:dyDescent="0.25">
      <c r="A16" s="25" t="s">
        <v>67</v>
      </c>
      <c r="B16" s="26" t="s">
        <v>49</v>
      </c>
      <c r="C16" s="42">
        <v>100</v>
      </c>
      <c r="D16" s="42">
        <v>100</v>
      </c>
      <c r="E16" s="27">
        <v>100</v>
      </c>
      <c r="F16" s="27">
        <v>85</v>
      </c>
      <c r="G16" s="27">
        <v>80</v>
      </c>
      <c r="H16" s="28" t="s">
        <v>49</v>
      </c>
      <c r="I16" s="28" t="s">
        <v>49</v>
      </c>
      <c r="J16" s="27">
        <v>50</v>
      </c>
      <c r="K16" s="27">
        <v>60</v>
      </c>
      <c r="L16" s="28" t="s">
        <v>49</v>
      </c>
      <c r="M16" s="27">
        <v>60</v>
      </c>
      <c r="N16" s="27">
        <v>100</v>
      </c>
      <c r="O16" s="27">
        <v>100</v>
      </c>
      <c r="P16" s="28" t="s">
        <v>49</v>
      </c>
      <c r="Q16" s="27">
        <v>80</v>
      </c>
      <c r="R16" s="27">
        <v>100</v>
      </c>
      <c r="S16" s="27">
        <v>100</v>
      </c>
      <c r="T16" s="27">
        <v>100</v>
      </c>
      <c r="U16" s="27">
        <v>93</v>
      </c>
      <c r="V16" s="27">
        <v>100</v>
      </c>
      <c r="W16" s="27">
        <v>100</v>
      </c>
      <c r="X16" s="30">
        <v>100</v>
      </c>
      <c r="Y16" s="30">
        <v>100</v>
      </c>
      <c r="Z16" s="30">
        <v>100</v>
      </c>
      <c r="AA16" s="30">
        <v>100</v>
      </c>
      <c r="AB16" s="30">
        <v>100</v>
      </c>
      <c r="AC16" s="30">
        <v>0</v>
      </c>
      <c r="AD16" s="30">
        <v>90</v>
      </c>
      <c r="AE16" s="30">
        <v>100</v>
      </c>
      <c r="AF16" s="30">
        <v>0</v>
      </c>
      <c r="AG16" s="30">
        <v>100</v>
      </c>
      <c r="AH16" s="30">
        <v>100</v>
      </c>
      <c r="AI16" s="30">
        <v>0</v>
      </c>
      <c r="AJ16" s="31">
        <f>AVERAGE(B16:AI16)</f>
        <v>82.689655172413794</v>
      </c>
      <c r="AK16" s="32">
        <v>75</v>
      </c>
      <c r="AL16" s="27">
        <v>100</v>
      </c>
      <c r="AM16" s="27">
        <v>80</v>
      </c>
      <c r="AN16" s="27">
        <v>70</v>
      </c>
      <c r="AO16" s="27">
        <v>100</v>
      </c>
      <c r="AP16" s="27">
        <v>50</v>
      </c>
      <c r="AQ16" s="27">
        <v>100</v>
      </c>
      <c r="AR16" s="33" t="s">
        <v>49</v>
      </c>
      <c r="AS16" s="34">
        <f>AVERAGE(AK16:AR16)</f>
        <v>82.142857142857139</v>
      </c>
      <c r="AT16" s="32">
        <v>50</v>
      </c>
      <c r="AU16" s="27">
        <v>95</v>
      </c>
      <c r="AV16" s="27">
        <v>90</v>
      </c>
      <c r="AW16" s="27">
        <v>70</v>
      </c>
      <c r="AX16" s="27">
        <v>60</v>
      </c>
      <c r="AY16" s="27">
        <v>40</v>
      </c>
      <c r="AZ16" s="27">
        <v>35</v>
      </c>
      <c r="BA16" s="27"/>
      <c r="BB16" s="27"/>
      <c r="BC16" s="27"/>
      <c r="BD16" s="34">
        <f>AVERAGE(AT16:BC16)</f>
        <v>62.857142857142854</v>
      </c>
      <c r="BE16" s="32">
        <v>96</v>
      </c>
      <c r="BF16" s="27">
        <v>80</v>
      </c>
      <c r="BG16" s="33">
        <v>54</v>
      </c>
      <c r="BH16" s="30">
        <f>AVERAGE(BE16:BF16)</f>
        <v>88</v>
      </c>
      <c r="BI16" s="35">
        <v>74</v>
      </c>
      <c r="BJ16" s="31">
        <v>69</v>
      </c>
      <c r="BK16">
        <f>0.3*AJ16+0.1*AS16+0.25*BD16+0.15*BH16+0.1*BI16+0.1*BJ16</f>
        <v>76.235467980295581</v>
      </c>
    </row>
    <row r="17" spans="1:63" x14ac:dyDescent="0.25">
      <c r="A17" s="25" t="s">
        <v>50</v>
      </c>
      <c r="B17" s="26" t="s">
        <v>49</v>
      </c>
      <c r="C17" s="27">
        <v>100</v>
      </c>
      <c r="D17" s="27">
        <v>80</v>
      </c>
      <c r="E17" s="28" t="s">
        <v>49</v>
      </c>
      <c r="F17" s="27">
        <v>95</v>
      </c>
      <c r="G17" s="27">
        <v>93</v>
      </c>
      <c r="H17" s="27">
        <v>100</v>
      </c>
      <c r="I17" s="29">
        <f>90+3</f>
        <v>93</v>
      </c>
      <c r="J17" s="27">
        <v>100</v>
      </c>
      <c r="K17" s="29">
        <f>80+20</f>
        <v>100</v>
      </c>
      <c r="L17" s="27">
        <v>100</v>
      </c>
      <c r="M17" s="27">
        <v>100</v>
      </c>
      <c r="N17" s="27">
        <v>100</v>
      </c>
      <c r="O17" s="27">
        <v>100</v>
      </c>
      <c r="P17" s="29">
        <f>70+30</f>
        <v>100</v>
      </c>
      <c r="Q17" s="27">
        <v>100</v>
      </c>
      <c r="R17" s="27">
        <v>100</v>
      </c>
      <c r="S17" s="27">
        <v>100</v>
      </c>
      <c r="T17" s="28" t="s">
        <v>49</v>
      </c>
      <c r="U17" s="27">
        <v>100</v>
      </c>
      <c r="V17" s="27">
        <v>100</v>
      </c>
      <c r="W17" s="46" t="s">
        <v>49</v>
      </c>
      <c r="X17" s="30">
        <v>50</v>
      </c>
      <c r="Y17" s="27">
        <v>100</v>
      </c>
      <c r="Z17" s="30">
        <v>100</v>
      </c>
      <c r="AA17" s="30">
        <v>100</v>
      </c>
      <c r="AB17" s="30">
        <v>100</v>
      </c>
      <c r="AC17" s="30">
        <v>50</v>
      </c>
      <c r="AD17" s="30">
        <v>100</v>
      </c>
      <c r="AE17" s="30">
        <v>100</v>
      </c>
      <c r="AF17" s="30">
        <v>100</v>
      </c>
      <c r="AG17" s="30">
        <v>100</v>
      </c>
      <c r="AH17" s="30">
        <v>100</v>
      </c>
      <c r="AI17" s="46" t="s">
        <v>49</v>
      </c>
      <c r="AJ17" s="31">
        <f>AVERAGE(B17:AI17)</f>
        <v>95.206896551724142</v>
      </c>
      <c r="AK17" s="32">
        <v>88</v>
      </c>
      <c r="AL17" s="27">
        <v>100</v>
      </c>
      <c r="AM17" s="27">
        <v>90</v>
      </c>
      <c r="AN17" s="33" t="s">
        <v>49</v>
      </c>
      <c r="AO17" s="27">
        <v>100</v>
      </c>
      <c r="AP17" s="27">
        <v>0</v>
      </c>
      <c r="AQ17" s="27">
        <v>100</v>
      </c>
      <c r="AR17" s="27">
        <v>0</v>
      </c>
      <c r="AS17" s="34">
        <f>AVERAGE(AK17:AR17)</f>
        <v>68.285714285714292</v>
      </c>
      <c r="AT17" s="32">
        <v>95</v>
      </c>
      <c r="AU17" s="27">
        <v>110</v>
      </c>
      <c r="AV17" s="27">
        <v>105</v>
      </c>
      <c r="AW17" s="27">
        <v>80</v>
      </c>
      <c r="AX17" s="27">
        <v>90</v>
      </c>
      <c r="AY17" s="27">
        <v>75</v>
      </c>
      <c r="AZ17" s="27"/>
      <c r="BA17" s="27"/>
      <c r="BB17" s="27"/>
      <c r="BC17" s="27"/>
      <c r="BD17" s="34">
        <f>AVERAGE(AT17:BC17)</f>
        <v>92.5</v>
      </c>
      <c r="BE17" s="26">
        <v>76</v>
      </c>
      <c r="BF17" s="27">
        <v>95</v>
      </c>
      <c r="BG17" s="27">
        <v>100</v>
      </c>
      <c r="BH17" s="30">
        <f>AVERAGE(BF17:BG17)</f>
        <v>97.5</v>
      </c>
      <c r="BI17" s="35">
        <v>104</v>
      </c>
      <c r="BJ17" s="31">
        <v>96</v>
      </c>
      <c r="BK17">
        <f>0.3*AJ17+0.1*AS17+0.25*BD17+0.15*BH17+0.1*BI17+0.1*BJ17</f>
        <v>93.140640394088678</v>
      </c>
    </row>
    <row r="18" spans="1:63" x14ac:dyDescent="0.25">
      <c r="A18" s="25" t="s">
        <v>58</v>
      </c>
      <c r="B18" s="39">
        <v>100</v>
      </c>
      <c r="C18" s="27">
        <v>100</v>
      </c>
      <c r="D18" s="27">
        <v>100</v>
      </c>
      <c r="E18" s="27">
        <v>100</v>
      </c>
      <c r="F18" s="29">
        <f>80+20</f>
        <v>100</v>
      </c>
      <c r="G18" s="33">
        <v>67</v>
      </c>
      <c r="H18" s="27">
        <v>100</v>
      </c>
      <c r="I18" s="33">
        <v>60</v>
      </c>
      <c r="J18" s="29">
        <f>90+6</f>
        <v>96</v>
      </c>
      <c r="K18" s="27">
        <v>100</v>
      </c>
      <c r="L18" s="29">
        <f>90+10</f>
        <v>100</v>
      </c>
      <c r="M18" s="29">
        <f>85+15</f>
        <v>100</v>
      </c>
      <c r="N18" s="28" t="s">
        <v>49</v>
      </c>
      <c r="O18" s="27">
        <v>100</v>
      </c>
      <c r="P18" s="27">
        <v>100</v>
      </c>
      <c r="Q18" s="29">
        <f>80+20</f>
        <v>100</v>
      </c>
      <c r="R18" s="27">
        <v>100</v>
      </c>
      <c r="S18" s="27">
        <v>100</v>
      </c>
      <c r="T18" s="27">
        <v>100</v>
      </c>
      <c r="U18" s="33">
        <v>87</v>
      </c>
      <c r="V18" s="27">
        <v>100</v>
      </c>
      <c r="W18" s="30">
        <v>100</v>
      </c>
      <c r="X18" s="27">
        <v>100</v>
      </c>
      <c r="Y18" s="30">
        <v>100</v>
      </c>
      <c r="Z18" s="30">
        <v>100</v>
      </c>
      <c r="AA18" s="30">
        <v>100</v>
      </c>
      <c r="AB18" s="27">
        <v>100</v>
      </c>
      <c r="AC18" s="40">
        <v>70</v>
      </c>
      <c r="AD18" s="30">
        <v>100</v>
      </c>
      <c r="AE18" s="27">
        <v>100</v>
      </c>
      <c r="AF18" s="30">
        <v>100</v>
      </c>
      <c r="AG18" s="30">
        <v>100</v>
      </c>
      <c r="AH18" s="30">
        <v>100</v>
      </c>
      <c r="AI18" s="30">
        <v>100</v>
      </c>
      <c r="AJ18" s="31">
        <f>AVERAGE(AD18:AI18,V18:AB18,J18:T18,H18,B18:F18)</f>
        <v>99.862068965517238</v>
      </c>
      <c r="AK18" s="32">
        <v>88</v>
      </c>
      <c r="AL18" s="33">
        <v>40</v>
      </c>
      <c r="AM18" s="27">
        <v>100</v>
      </c>
      <c r="AN18" s="27">
        <v>100</v>
      </c>
      <c r="AO18" s="27">
        <v>100</v>
      </c>
      <c r="AP18" s="27">
        <v>100</v>
      </c>
      <c r="AQ18" s="27">
        <v>100</v>
      </c>
      <c r="AR18" s="27">
        <v>100</v>
      </c>
      <c r="AS18" s="34">
        <f>AVERAGE(AM18:AR18,AK18)</f>
        <v>98.285714285714292</v>
      </c>
      <c r="AT18" s="32">
        <v>70</v>
      </c>
      <c r="AU18" s="27">
        <v>95</v>
      </c>
      <c r="AV18" s="27">
        <v>90</v>
      </c>
      <c r="AW18" s="27">
        <v>105</v>
      </c>
      <c r="AX18" s="27"/>
      <c r="AY18" s="27">
        <v>75</v>
      </c>
      <c r="AZ18" s="27"/>
      <c r="BA18" s="27"/>
      <c r="BB18" s="27"/>
      <c r="BC18" s="27"/>
      <c r="BD18" s="34">
        <f>AVERAGE(AT18:BC18)</f>
        <v>87</v>
      </c>
      <c r="BE18" s="32">
        <v>72</v>
      </c>
      <c r="BF18" s="27">
        <v>95</v>
      </c>
      <c r="BG18" s="33">
        <v>38</v>
      </c>
      <c r="BH18" s="30">
        <f>AVERAGE(BE18:BF18)</f>
        <v>83.5</v>
      </c>
      <c r="BI18" s="35">
        <v>79</v>
      </c>
      <c r="BJ18" s="31">
        <v>65</v>
      </c>
      <c r="BK18">
        <f>0.3*AJ18+0.1*AS18+0.25*BD18+0.15*BH18+0.1*BI18+0.1*BJ18</f>
        <v>88.462192118226611</v>
      </c>
    </row>
    <row r="19" spans="1:63" x14ac:dyDescent="0.25">
      <c r="A19" s="25" t="s">
        <v>51</v>
      </c>
      <c r="B19" s="26" t="s">
        <v>49</v>
      </c>
      <c r="C19" s="27">
        <v>100</v>
      </c>
      <c r="D19" s="27">
        <v>100</v>
      </c>
      <c r="E19" s="28" t="s">
        <v>49</v>
      </c>
      <c r="F19" s="28" t="s">
        <v>49</v>
      </c>
      <c r="G19" s="27">
        <v>73</v>
      </c>
      <c r="H19" s="28" t="s">
        <v>49</v>
      </c>
      <c r="I19" s="27">
        <v>70</v>
      </c>
      <c r="J19" s="27">
        <v>90</v>
      </c>
      <c r="K19" s="27">
        <v>80</v>
      </c>
      <c r="L19" s="27">
        <v>80</v>
      </c>
      <c r="M19" s="27">
        <v>100</v>
      </c>
      <c r="N19" s="28" t="s">
        <v>49</v>
      </c>
      <c r="O19" s="27">
        <v>100</v>
      </c>
      <c r="P19" s="27">
        <v>70</v>
      </c>
      <c r="Q19" s="27">
        <v>100</v>
      </c>
      <c r="R19" s="27">
        <v>100</v>
      </c>
      <c r="S19" s="27">
        <v>100</v>
      </c>
      <c r="T19" s="27">
        <v>0</v>
      </c>
      <c r="U19" s="27">
        <v>100</v>
      </c>
      <c r="V19" s="27">
        <v>100</v>
      </c>
      <c r="W19" s="30">
        <v>100</v>
      </c>
      <c r="X19" s="30">
        <v>0</v>
      </c>
      <c r="Y19" s="30">
        <v>100</v>
      </c>
      <c r="Z19" s="30">
        <v>0</v>
      </c>
      <c r="AA19" s="30">
        <v>0</v>
      </c>
      <c r="AB19" s="30">
        <v>100</v>
      </c>
      <c r="AC19" s="30">
        <v>70</v>
      </c>
      <c r="AD19" s="30">
        <v>0</v>
      </c>
      <c r="AE19" s="30">
        <v>100</v>
      </c>
      <c r="AF19" s="30">
        <v>100</v>
      </c>
      <c r="AG19" s="30">
        <v>80</v>
      </c>
      <c r="AH19" s="30">
        <v>100</v>
      </c>
      <c r="AI19" s="30">
        <v>100</v>
      </c>
      <c r="AJ19" s="31">
        <f>AVERAGE(B19:AI19)</f>
        <v>76.310344827586206</v>
      </c>
      <c r="AK19" s="32">
        <v>63</v>
      </c>
      <c r="AL19" s="27">
        <v>100</v>
      </c>
      <c r="AM19" s="27">
        <v>100</v>
      </c>
      <c r="AN19" s="27">
        <v>100</v>
      </c>
      <c r="AO19" s="27">
        <v>100</v>
      </c>
      <c r="AP19" s="27">
        <v>88</v>
      </c>
      <c r="AQ19" s="33" t="s">
        <v>49</v>
      </c>
      <c r="AR19" s="27">
        <v>100</v>
      </c>
      <c r="AS19" s="34">
        <f>AVERAGE(AK19:AR19)</f>
        <v>93</v>
      </c>
      <c r="AT19" s="37">
        <f>95+5</f>
        <v>100</v>
      </c>
      <c r="AU19" s="27">
        <v>65</v>
      </c>
      <c r="AV19" s="27">
        <v>110</v>
      </c>
      <c r="AW19" s="38">
        <f>90+10</f>
        <v>100</v>
      </c>
      <c r="AX19" s="38">
        <f>85+5</f>
        <v>90</v>
      </c>
      <c r="AY19" s="38">
        <f>75+25</f>
        <v>100</v>
      </c>
      <c r="AZ19" s="38">
        <f>95+5</f>
        <v>100</v>
      </c>
      <c r="BA19" s="27"/>
      <c r="BB19" s="27"/>
      <c r="BC19" s="27"/>
      <c r="BD19" s="34">
        <f>AVERAGE(AT19:BC19)</f>
        <v>95</v>
      </c>
      <c r="BE19" s="26">
        <v>86</v>
      </c>
      <c r="BF19" s="27">
        <v>92</v>
      </c>
      <c r="BG19" s="27">
        <v>98</v>
      </c>
      <c r="BH19" s="30">
        <f>AVERAGE(BF19:BG19)</f>
        <v>95</v>
      </c>
      <c r="BI19" s="35">
        <v>84</v>
      </c>
      <c r="BJ19" s="31">
        <v>89</v>
      </c>
      <c r="BK19">
        <f>0.3*AJ19+0.1*AS19+0.25*BD19+0.15*BH19+0.1*BI19+0.1*BJ19</f>
        <v>87.493103448275875</v>
      </c>
    </row>
    <row r="20" spans="1:63" x14ac:dyDescent="0.25">
      <c r="A20" s="44" t="s">
        <v>52</v>
      </c>
      <c r="B20" s="39">
        <v>100</v>
      </c>
      <c r="C20" s="27">
        <v>100</v>
      </c>
      <c r="D20" s="27">
        <v>100</v>
      </c>
      <c r="E20" s="27">
        <v>100</v>
      </c>
      <c r="F20" s="27">
        <v>100</v>
      </c>
      <c r="G20" s="27">
        <v>93</v>
      </c>
      <c r="H20" s="27">
        <v>100</v>
      </c>
      <c r="I20" s="27">
        <v>95</v>
      </c>
      <c r="J20" s="27">
        <v>90</v>
      </c>
      <c r="K20" s="27">
        <v>80</v>
      </c>
      <c r="L20" s="27">
        <v>40</v>
      </c>
      <c r="M20" s="27">
        <v>90</v>
      </c>
      <c r="N20" s="28" t="s">
        <v>49</v>
      </c>
      <c r="O20" s="28" t="s">
        <v>49</v>
      </c>
      <c r="P20" s="27">
        <v>50</v>
      </c>
      <c r="Q20" s="27">
        <v>80</v>
      </c>
      <c r="R20" s="27">
        <v>100</v>
      </c>
      <c r="S20" s="27">
        <v>100</v>
      </c>
      <c r="T20" s="28" t="s">
        <v>49</v>
      </c>
      <c r="U20" s="27">
        <v>87</v>
      </c>
      <c r="V20" s="46" t="s">
        <v>49</v>
      </c>
      <c r="W20" s="30">
        <v>100</v>
      </c>
      <c r="X20" s="30">
        <v>100</v>
      </c>
      <c r="Y20" s="30">
        <v>100</v>
      </c>
      <c r="Z20" s="30">
        <v>100</v>
      </c>
      <c r="AA20" s="46" t="s">
        <v>49</v>
      </c>
      <c r="AB20" s="30">
        <v>0</v>
      </c>
      <c r="AC20" s="30">
        <v>80</v>
      </c>
      <c r="AD20" s="30">
        <v>0</v>
      </c>
      <c r="AE20" s="30">
        <v>0</v>
      </c>
      <c r="AF20" s="30">
        <v>100</v>
      </c>
      <c r="AG20" s="30">
        <v>0</v>
      </c>
      <c r="AH20" s="30">
        <v>100</v>
      </c>
      <c r="AI20" s="30">
        <v>0</v>
      </c>
      <c r="AJ20" s="31">
        <f>AVERAGE(B20:AI20)</f>
        <v>75.34482758620689</v>
      </c>
      <c r="AK20" s="32">
        <v>88</v>
      </c>
      <c r="AL20" s="33">
        <v>60</v>
      </c>
      <c r="AM20" s="27">
        <v>90</v>
      </c>
      <c r="AN20" s="27">
        <v>90</v>
      </c>
      <c r="AO20" s="27">
        <v>100</v>
      </c>
      <c r="AP20" s="27">
        <v>88</v>
      </c>
      <c r="AQ20" s="27">
        <v>100</v>
      </c>
      <c r="AR20" s="27">
        <v>100</v>
      </c>
      <c r="AS20" s="34">
        <f>AVERAGE(AM20:AR20,AK20)</f>
        <v>93.714285714285708</v>
      </c>
      <c r="AT20" s="32">
        <v>90</v>
      </c>
      <c r="AU20" s="27">
        <v>70</v>
      </c>
      <c r="AV20" s="27">
        <v>0</v>
      </c>
      <c r="AW20" s="27">
        <v>95</v>
      </c>
      <c r="AX20" s="27">
        <v>60</v>
      </c>
      <c r="AY20" s="27">
        <v>65</v>
      </c>
      <c r="AZ20" s="27"/>
      <c r="BA20" s="27"/>
      <c r="BB20" s="27"/>
      <c r="BC20" s="27"/>
      <c r="BD20" s="34">
        <f>AVERAGE(AT20:BC20)</f>
        <v>63.333333333333336</v>
      </c>
      <c r="BE20" s="32">
        <v>70</v>
      </c>
      <c r="BF20" s="27">
        <v>72</v>
      </c>
      <c r="BG20" s="33">
        <v>52</v>
      </c>
      <c r="BH20" s="30">
        <f>AVERAGE(BE20:BF20)</f>
        <v>71</v>
      </c>
      <c r="BI20" s="35">
        <v>79</v>
      </c>
      <c r="BJ20" s="31">
        <v>81</v>
      </c>
      <c r="BK20">
        <f>0.3*AJ20+0.1*AS20+0.25*BD20+0.15*BH20+0.1*BI20+0.1*BJ20</f>
        <v>74.458210180623965</v>
      </c>
    </row>
    <row r="21" spans="1:63" x14ac:dyDescent="0.25">
      <c r="A21" s="25" t="s">
        <v>65</v>
      </c>
      <c r="B21" s="39">
        <v>100</v>
      </c>
      <c r="C21" s="28" t="s">
        <v>49</v>
      </c>
      <c r="D21" s="28" t="s">
        <v>49</v>
      </c>
      <c r="E21" s="28" t="s">
        <v>49</v>
      </c>
      <c r="F21" s="28" t="s">
        <v>49</v>
      </c>
      <c r="G21" s="27">
        <v>67</v>
      </c>
      <c r="H21" s="28" t="s">
        <v>49</v>
      </c>
      <c r="I21" s="27">
        <v>60</v>
      </c>
      <c r="J21" s="27">
        <v>90</v>
      </c>
      <c r="K21" s="27">
        <v>60</v>
      </c>
      <c r="L21" s="27">
        <v>80</v>
      </c>
      <c r="M21" s="27">
        <v>0</v>
      </c>
      <c r="N21" s="27">
        <v>0</v>
      </c>
      <c r="O21" s="27">
        <v>100</v>
      </c>
      <c r="P21" s="27">
        <v>50</v>
      </c>
      <c r="Q21" s="27">
        <v>80</v>
      </c>
      <c r="R21" s="27">
        <v>0</v>
      </c>
      <c r="S21" s="27">
        <v>0</v>
      </c>
      <c r="T21" s="27">
        <v>50</v>
      </c>
      <c r="U21" s="27">
        <v>87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100</v>
      </c>
      <c r="AE21" s="30">
        <v>100</v>
      </c>
      <c r="AF21" s="30">
        <v>100</v>
      </c>
      <c r="AG21" s="30">
        <v>0</v>
      </c>
      <c r="AH21" s="30">
        <v>0</v>
      </c>
      <c r="AI21" s="30">
        <v>0</v>
      </c>
      <c r="AJ21" s="31">
        <f>AVERAGE(B21:AI21)</f>
        <v>38.758620689655174</v>
      </c>
      <c r="AK21" s="32">
        <v>38</v>
      </c>
      <c r="AL21" s="27">
        <v>20</v>
      </c>
      <c r="AM21" s="33" t="s">
        <v>49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34">
        <f>AVERAGE(AK21:AR21)</f>
        <v>8.2857142857142865</v>
      </c>
      <c r="AT21" s="32">
        <v>0</v>
      </c>
      <c r="AU21" s="27">
        <v>45</v>
      </c>
      <c r="AV21" s="27">
        <v>65</v>
      </c>
      <c r="AW21" s="27">
        <v>0</v>
      </c>
      <c r="AX21" s="27">
        <v>0</v>
      </c>
      <c r="AY21" s="27">
        <v>0</v>
      </c>
      <c r="AZ21" s="27">
        <v>0</v>
      </c>
      <c r="BA21" s="27"/>
      <c r="BB21" s="27"/>
      <c r="BC21" s="27"/>
      <c r="BD21" s="34">
        <f>AVERAGE(AT21:BC21)</f>
        <v>15.714285714285714</v>
      </c>
      <c r="BE21" s="32">
        <v>70</v>
      </c>
      <c r="BF21" s="27">
        <v>0</v>
      </c>
      <c r="BG21" s="33">
        <v>0</v>
      </c>
      <c r="BH21" s="30">
        <f>AVERAGE(BE21:BF21)</f>
        <v>35</v>
      </c>
      <c r="BI21" s="35">
        <v>65</v>
      </c>
      <c r="BJ21" s="31">
        <v>0</v>
      </c>
      <c r="BK21">
        <f>0.3*AJ21+0.1*AS21+0.25*BD21+0.15*BH21+0.1*BI21+0.1*BJ21</f>
        <v>28.134729064039409</v>
      </c>
    </row>
    <row r="22" spans="1:63" x14ac:dyDescent="0.25">
      <c r="A22" s="43" t="s">
        <v>54</v>
      </c>
      <c r="B22" s="28" t="s">
        <v>49</v>
      </c>
      <c r="C22" s="27">
        <v>100</v>
      </c>
      <c r="D22" s="27">
        <v>100</v>
      </c>
      <c r="E22" s="28" t="s">
        <v>49</v>
      </c>
      <c r="F22" s="28" t="s">
        <v>49</v>
      </c>
      <c r="G22" s="28" t="s">
        <v>49</v>
      </c>
      <c r="H22" s="27">
        <v>100</v>
      </c>
      <c r="I22" s="28" t="s">
        <v>49</v>
      </c>
      <c r="J22" s="29">
        <f>0+98</f>
        <v>98</v>
      </c>
      <c r="K22" s="27">
        <v>80</v>
      </c>
      <c r="L22" s="27">
        <v>100</v>
      </c>
      <c r="M22" s="27">
        <v>110</v>
      </c>
      <c r="N22" s="27">
        <v>100</v>
      </c>
      <c r="O22" s="27">
        <v>100</v>
      </c>
      <c r="P22" s="27">
        <v>100</v>
      </c>
      <c r="Q22" s="27">
        <v>100</v>
      </c>
      <c r="R22" s="27">
        <v>100</v>
      </c>
      <c r="S22" s="27">
        <v>100</v>
      </c>
      <c r="T22" s="27">
        <v>100</v>
      </c>
      <c r="U22" s="27">
        <v>100</v>
      </c>
      <c r="V22" s="30">
        <v>100</v>
      </c>
      <c r="W22" s="30">
        <v>0</v>
      </c>
      <c r="X22" s="30">
        <v>100</v>
      </c>
      <c r="Y22" s="30">
        <v>100</v>
      </c>
      <c r="Z22" s="30">
        <v>100</v>
      </c>
      <c r="AA22" s="30">
        <v>100</v>
      </c>
      <c r="AB22" s="30">
        <v>100</v>
      </c>
      <c r="AC22" s="30">
        <v>70</v>
      </c>
      <c r="AD22" s="30">
        <v>25</v>
      </c>
      <c r="AE22" s="30">
        <v>100</v>
      </c>
      <c r="AF22" s="30">
        <v>100</v>
      </c>
      <c r="AG22" s="30">
        <v>100</v>
      </c>
      <c r="AH22" s="30">
        <v>100</v>
      </c>
      <c r="AI22" s="30">
        <v>100</v>
      </c>
      <c r="AJ22" s="31">
        <f>AVERAGE(B22:AI22)</f>
        <v>92.517241379310349</v>
      </c>
      <c r="AK22" s="26">
        <v>88</v>
      </c>
      <c r="AL22" s="27">
        <v>100</v>
      </c>
      <c r="AM22" s="27">
        <v>100</v>
      </c>
      <c r="AN22" s="27">
        <v>100</v>
      </c>
      <c r="AO22" s="27">
        <v>100</v>
      </c>
      <c r="AP22" s="27">
        <v>88</v>
      </c>
      <c r="AQ22" s="27">
        <v>100</v>
      </c>
      <c r="AR22" s="27">
        <v>100</v>
      </c>
      <c r="AS22" s="34">
        <f>AVERAGE(AL22:AR22)</f>
        <v>98.285714285714292</v>
      </c>
      <c r="AT22" s="32">
        <v>100</v>
      </c>
      <c r="AU22" s="38">
        <f>0+10</f>
        <v>10</v>
      </c>
      <c r="AV22" s="38">
        <f>95+5</f>
        <v>100</v>
      </c>
      <c r="AW22" s="38">
        <f>95+5</f>
        <v>100</v>
      </c>
      <c r="AX22" s="27">
        <v>80</v>
      </c>
      <c r="AY22" s="38">
        <f>75+25</f>
        <v>100</v>
      </c>
      <c r="AZ22" s="38">
        <f>95+5</f>
        <v>100</v>
      </c>
      <c r="BA22" s="27"/>
      <c r="BB22" s="27"/>
      <c r="BC22" s="27"/>
      <c r="BD22" s="34">
        <f>AVERAGE(AT22:BC22)</f>
        <v>84.285714285714292</v>
      </c>
      <c r="BE22" s="26">
        <v>86</v>
      </c>
      <c r="BF22" s="27">
        <v>92</v>
      </c>
      <c r="BG22" s="27">
        <v>98</v>
      </c>
      <c r="BH22" s="30">
        <f>AVERAGE(BF22:BG22)</f>
        <v>95</v>
      </c>
      <c r="BI22" s="35">
        <v>98</v>
      </c>
      <c r="BJ22" s="31">
        <v>101</v>
      </c>
      <c r="BK22">
        <f>0.3*AJ22+0.1*AS22+0.25*BD22+0.15*BH22+0.1*BI22+0.1*BJ22</f>
        <v>92.805172413793116</v>
      </c>
    </row>
    <row r="23" spans="1:63" x14ac:dyDescent="0.25">
      <c r="A23" s="25" t="s">
        <v>60</v>
      </c>
      <c r="B23" s="39">
        <v>100</v>
      </c>
      <c r="C23" s="27">
        <v>100</v>
      </c>
      <c r="D23" s="27">
        <v>100</v>
      </c>
      <c r="E23" s="28" t="s">
        <v>49</v>
      </c>
      <c r="F23" s="27">
        <v>90</v>
      </c>
      <c r="G23" s="27">
        <v>77</v>
      </c>
      <c r="H23" s="27">
        <v>100</v>
      </c>
      <c r="I23" s="28" t="s">
        <v>49</v>
      </c>
      <c r="J23" s="27">
        <v>100</v>
      </c>
      <c r="K23" s="27">
        <v>60</v>
      </c>
      <c r="L23" s="27">
        <v>70</v>
      </c>
      <c r="M23" s="27">
        <v>95</v>
      </c>
      <c r="N23" s="28" t="s">
        <v>49</v>
      </c>
      <c r="O23" s="27">
        <v>100</v>
      </c>
      <c r="P23" s="27">
        <v>70</v>
      </c>
      <c r="Q23" s="27">
        <v>100</v>
      </c>
      <c r="R23" s="27">
        <v>100</v>
      </c>
      <c r="S23" s="28" t="s">
        <v>49</v>
      </c>
      <c r="T23" s="27">
        <v>100</v>
      </c>
      <c r="U23" s="27">
        <v>100</v>
      </c>
      <c r="V23" s="30">
        <v>100</v>
      </c>
      <c r="W23" s="46" t="s">
        <v>49</v>
      </c>
      <c r="X23" s="30">
        <v>100</v>
      </c>
      <c r="Y23" s="30">
        <v>100</v>
      </c>
      <c r="Z23" s="30">
        <v>100</v>
      </c>
      <c r="AA23" s="30">
        <v>100</v>
      </c>
      <c r="AB23" s="30">
        <v>100</v>
      </c>
      <c r="AC23" s="30">
        <v>0</v>
      </c>
      <c r="AD23" s="30">
        <v>25</v>
      </c>
      <c r="AE23" s="30">
        <v>0</v>
      </c>
      <c r="AF23" s="30">
        <v>100</v>
      </c>
      <c r="AG23" s="30">
        <v>0</v>
      </c>
      <c r="AH23" s="30">
        <v>100</v>
      </c>
      <c r="AI23" s="30">
        <v>0</v>
      </c>
      <c r="AJ23" s="31">
        <f>AVERAGE(B23:AI23)</f>
        <v>78.862068965517238</v>
      </c>
      <c r="AK23" s="32">
        <v>75</v>
      </c>
      <c r="AL23" s="27">
        <v>80</v>
      </c>
      <c r="AM23" s="27">
        <v>80</v>
      </c>
      <c r="AN23" s="27">
        <v>100</v>
      </c>
      <c r="AO23" s="33" t="s">
        <v>49</v>
      </c>
      <c r="AP23" s="27">
        <v>88</v>
      </c>
      <c r="AQ23" s="27">
        <v>50</v>
      </c>
      <c r="AR23" s="27">
        <v>0</v>
      </c>
      <c r="AS23" s="34">
        <f>AVERAGE(AK23:AR23)</f>
        <v>67.571428571428569</v>
      </c>
      <c r="AT23" s="32">
        <v>80</v>
      </c>
      <c r="AU23" s="27">
        <v>100</v>
      </c>
      <c r="AV23" s="27">
        <v>65</v>
      </c>
      <c r="AW23" s="27">
        <v>80</v>
      </c>
      <c r="AX23" s="27"/>
      <c r="AY23" s="27">
        <v>45</v>
      </c>
      <c r="AZ23" s="27">
        <v>60</v>
      </c>
      <c r="BA23" s="27"/>
      <c r="BB23" s="27"/>
      <c r="BC23" s="27"/>
      <c r="BD23" s="34">
        <f>AVERAGE(AT23:BC23)</f>
        <v>71.666666666666671</v>
      </c>
      <c r="BE23" s="32">
        <v>96</v>
      </c>
      <c r="BF23" s="27">
        <v>80</v>
      </c>
      <c r="BG23" s="33">
        <v>72</v>
      </c>
      <c r="BH23" s="30">
        <f>AVERAGE(BE23:BF23)</f>
        <v>88</v>
      </c>
      <c r="BI23" s="35">
        <v>84</v>
      </c>
      <c r="BJ23" s="31">
        <v>70</v>
      </c>
      <c r="BK23">
        <f>0.3*AJ23+0.1*AS23+0.25*BD23+0.15*BH23+0.1*BI23+0.1*BJ23</f>
        <v>76.932430213464698</v>
      </c>
    </row>
    <row r="24" spans="1:63" x14ac:dyDescent="0.25">
      <c r="A24" s="25" t="s">
        <v>55</v>
      </c>
      <c r="B24" s="27">
        <v>100</v>
      </c>
      <c r="C24" s="27">
        <v>100</v>
      </c>
      <c r="D24" s="27">
        <v>100</v>
      </c>
      <c r="E24" s="27">
        <v>100</v>
      </c>
      <c r="F24" s="29">
        <f>80+20</f>
        <v>100</v>
      </c>
      <c r="G24" s="29">
        <f>93+7</f>
        <v>100</v>
      </c>
      <c r="H24" s="27">
        <v>100</v>
      </c>
      <c r="I24" s="29">
        <f>70+30</f>
        <v>100</v>
      </c>
      <c r="J24" s="29">
        <f>90+10</f>
        <v>100</v>
      </c>
      <c r="K24" s="27">
        <v>100</v>
      </c>
      <c r="L24" s="29">
        <f>80+20</f>
        <v>100</v>
      </c>
      <c r="M24" s="27">
        <v>100</v>
      </c>
      <c r="N24" s="27">
        <v>100</v>
      </c>
      <c r="O24" s="27">
        <v>100</v>
      </c>
      <c r="P24" s="33">
        <f>50+9</f>
        <v>59</v>
      </c>
      <c r="Q24" s="27">
        <v>100</v>
      </c>
      <c r="R24" s="27">
        <v>100</v>
      </c>
      <c r="S24" s="27">
        <v>100</v>
      </c>
      <c r="T24" s="27">
        <v>100</v>
      </c>
      <c r="U24" s="27">
        <v>100</v>
      </c>
      <c r="V24" s="46" t="s">
        <v>49</v>
      </c>
      <c r="W24" s="30">
        <v>100</v>
      </c>
      <c r="X24" s="30">
        <v>100</v>
      </c>
      <c r="Y24" s="30">
        <v>100</v>
      </c>
      <c r="Z24" s="30">
        <v>100</v>
      </c>
      <c r="AA24" s="30">
        <v>100</v>
      </c>
      <c r="AB24" s="46" t="s">
        <v>49</v>
      </c>
      <c r="AC24" s="40">
        <v>70</v>
      </c>
      <c r="AD24" s="30">
        <v>100</v>
      </c>
      <c r="AE24" s="30">
        <v>100</v>
      </c>
      <c r="AF24" s="30">
        <v>100</v>
      </c>
      <c r="AG24" s="30">
        <v>100</v>
      </c>
      <c r="AH24" s="30">
        <v>100</v>
      </c>
      <c r="AI24" s="30">
        <v>100</v>
      </c>
      <c r="AJ24" s="31">
        <f>AVERAGE(AD24:AI24,Q24:AA24,B24:O24)</f>
        <v>100</v>
      </c>
      <c r="AK24" s="26">
        <v>75</v>
      </c>
      <c r="AL24" s="27">
        <v>80</v>
      </c>
      <c r="AM24" s="27">
        <v>100</v>
      </c>
      <c r="AN24" s="27">
        <v>100</v>
      </c>
      <c r="AO24" s="27">
        <v>100</v>
      </c>
      <c r="AP24" s="27">
        <v>75</v>
      </c>
      <c r="AQ24" s="27">
        <v>100</v>
      </c>
      <c r="AR24" s="27">
        <v>100</v>
      </c>
      <c r="AS24" s="34">
        <f>AVERAGE(AL24:AR24)</f>
        <v>93.571428571428569</v>
      </c>
      <c r="AT24" s="32">
        <v>100</v>
      </c>
      <c r="AU24" s="27">
        <v>110</v>
      </c>
      <c r="AV24" s="27">
        <v>100</v>
      </c>
      <c r="AW24" s="27">
        <v>100</v>
      </c>
      <c r="AX24" s="27">
        <v>100</v>
      </c>
      <c r="AY24" s="38">
        <v>150</v>
      </c>
      <c r="AZ24" s="38">
        <f>90+50</f>
        <v>140</v>
      </c>
      <c r="BA24" s="27"/>
      <c r="BB24" s="27"/>
      <c r="BC24" s="27"/>
      <c r="BD24" s="34">
        <f>AVERAGE(AT24:BC24)</f>
        <v>114.28571428571429</v>
      </c>
      <c r="BE24" s="26">
        <v>78</v>
      </c>
      <c r="BF24" s="27">
        <v>95</v>
      </c>
      <c r="BG24" s="27">
        <v>100</v>
      </c>
      <c r="BH24" s="30">
        <f>AVERAGE(BF24:BG24)</f>
        <v>97.5</v>
      </c>
      <c r="BI24" s="35">
        <v>96</v>
      </c>
      <c r="BJ24" s="31">
        <v>85</v>
      </c>
      <c r="BK24">
        <f>0.3*AJ24+0.1*AS24+0.25*BD24+0.15*BH24+0.1*BI24+0.1*BJ24</f>
        <v>100.65357142857144</v>
      </c>
    </row>
    <row r="25" spans="1:63" x14ac:dyDescent="0.25">
      <c r="A25" s="25" t="s">
        <v>63</v>
      </c>
      <c r="B25" s="39">
        <v>100</v>
      </c>
      <c r="C25" s="27">
        <v>100</v>
      </c>
      <c r="D25" s="27">
        <v>100</v>
      </c>
      <c r="E25" s="27">
        <v>100</v>
      </c>
      <c r="F25" s="27">
        <v>100</v>
      </c>
      <c r="G25" s="27">
        <v>87</v>
      </c>
      <c r="H25" s="27">
        <v>100</v>
      </c>
      <c r="I25" s="27">
        <v>90</v>
      </c>
      <c r="J25" s="27">
        <v>95</v>
      </c>
      <c r="K25" s="27">
        <v>100</v>
      </c>
      <c r="L25" s="27">
        <v>100</v>
      </c>
      <c r="M25" s="27">
        <v>100</v>
      </c>
      <c r="N25" s="28" t="s">
        <v>49</v>
      </c>
      <c r="O25" s="27">
        <v>100</v>
      </c>
      <c r="P25" s="27">
        <v>70</v>
      </c>
      <c r="Q25" s="27">
        <v>100</v>
      </c>
      <c r="R25" s="27">
        <v>100</v>
      </c>
      <c r="S25" s="27">
        <v>100</v>
      </c>
      <c r="T25" s="27">
        <v>100</v>
      </c>
      <c r="U25" s="27">
        <v>93</v>
      </c>
      <c r="V25" s="46" t="s">
        <v>49</v>
      </c>
      <c r="W25" s="30">
        <v>100</v>
      </c>
      <c r="X25" s="46" t="s">
        <v>49</v>
      </c>
      <c r="Y25" s="30">
        <v>100</v>
      </c>
      <c r="Z25" s="30">
        <v>100</v>
      </c>
      <c r="AA25" s="30">
        <v>100</v>
      </c>
      <c r="AB25" s="46" t="s">
        <v>49</v>
      </c>
      <c r="AC25" s="30">
        <v>90</v>
      </c>
      <c r="AD25" s="30">
        <v>100</v>
      </c>
      <c r="AE25" s="46" t="s">
        <v>49</v>
      </c>
      <c r="AF25" s="30">
        <v>100</v>
      </c>
      <c r="AG25" s="30">
        <v>100</v>
      </c>
      <c r="AH25" s="30">
        <v>100</v>
      </c>
      <c r="AI25" s="30">
        <v>100</v>
      </c>
      <c r="AJ25" s="31">
        <f>AVERAGE(B25:AI25)</f>
        <v>97.41379310344827</v>
      </c>
      <c r="AK25" s="26">
        <v>75</v>
      </c>
      <c r="AL25" s="27">
        <v>80</v>
      </c>
      <c r="AM25" s="27">
        <v>100</v>
      </c>
      <c r="AN25" s="27">
        <v>90</v>
      </c>
      <c r="AO25" s="27">
        <v>100</v>
      </c>
      <c r="AP25" s="27">
        <v>88</v>
      </c>
      <c r="AQ25" s="27">
        <v>100</v>
      </c>
      <c r="AR25" s="27">
        <v>100</v>
      </c>
      <c r="AS25" s="34">
        <f>AVERAGE(AL25:AR25)</f>
        <v>94</v>
      </c>
      <c r="AT25" s="32">
        <v>100</v>
      </c>
      <c r="AU25" s="27">
        <v>110</v>
      </c>
      <c r="AV25" s="27">
        <v>90</v>
      </c>
      <c r="AW25" s="27">
        <v>90</v>
      </c>
      <c r="AX25" s="27">
        <v>100</v>
      </c>
      <c r="AY25" s="27">
        <v>100</v>
      </c>
      <c r="AZ25" s="27">
        <v>85</v>
      </c>
      <c r="BA25" s="27"/>
      <c r="BB25" s="27"/>
      <c r="BC25" s="27"/>
      <c r="BD25" s="34">
        <f>AVERAGE(AT25:BC25)</f>
        <v>96.428571428571431</v>
      </c>
      <c r="BE25" s="32">
        <v>100</v>
      </c>
      <c r="BF25" s="27">
        <v>97</v>
      </c>
      <c r="BG25" s="33">
        <v>86</v>
      </c>
      <c r="BH25" s="30">
        <f>AVERAGE(BE25:BF25)</f>
        <v>98.5</v>
      </c>
      <c r="BI25" s="35">
        <v>92</v>
      </c>
      <c r="BJ25" s="31">
        <v>100</v>
      </c>
      <c r="BK25">
        <f>0.3*AJ25+0.1*AS25+0.25*BD25+0.15*BH25+0.1*BI25+0.1*BJ25</f>
        <v>96.706280788177352</v>
      </c>
    </row>
  </sheetData>
  <sortState ref="A3:BK25">
    <sortCondition ref="A3"/>
  </sortState>
  <mergeCells count="4">
    <mergeCell ref="B1:AJ1"/>
    <mergeCell ref="AK1:AS1"/>
    <mergeCell ref="AT1:BD1"/>
    <mergeCell ref="BE1:B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Williamson</dc:creator>
  <cp:lastModifiedBy>Kathy Williamson</cp:lastModifiedBy>
  <dcterms:created xsi:type="dcterms:W3CDTF">2015-12-22T18:30:21Z</dcterms:created>
  <dcterms:modified xsi:type="dcterms:W3CDTF">2015-12-22T18:31:35Z</dcterms:modified>
</cp:coreProperties>
</file>