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ff\Dropbox\Spring 2019\Statistics\Grades to Pos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B13" i="1" l="1"/>
  <c r="DB16" i="1"/>
  <c r="CY16" i="1" s="1"/>
  <c r="DA16" i="1" s="1"/>
  <c r="CW16" i="1"/>
  <c r="CT16" i="1"/>
  <c r="CS16" i="1"/>
  <c r="CM16" i="1"/>
  <c r="CC16" i="1"/>
  <c r="DB9" i="1"/>
  <c r="CZ9" i="1" s="1"/>
  <c r="DA9" i="1" s="1"/>
  <c r="CW9" i="1"/>
  <c r="CT9" i="1"/>
  <c r="CS9" i="1"/>
  <c r="CM9" i="1"/>
  <c r="CC9" i="1"/>
  <c r="DB21" i="1"/>
  <c r="DA21" i="1"/>
  <c r="CW21" i="1"/>
  <c r="CT21" i="1"/>
  <c r="CS21" i="1"/>
  <c r="CM21" i="1"/>
  <c r="CC21" i="1"/>
  <c r="DB22" i="1"/>
  <c r="CY22" i="1" s="1"/>
  <c r="DA22" i="1" s="1"/>
  <c r="CW22" i="1"/>
  <c r="CT22" i="1"/>
  <c r="CS22" i="1"/>
  <c r="CM22" i="1"/>
  <c r="CC22" i="1"/>
  <c r="DB25" i="1"/>
  <c r="CY25" i="1" s="1"/>
  <c r="DA25" i="1" s="1"/>
  <c r="CW25" i="1"/>
  <c r="CT25" i="1"/>
  <c r="CS25" i="1"/>
  <c r="CM25" i="1"/>
  <c r="CC25" i="1"/>
  <c r="DB23" i="1"/>
  <c r="CX23" i="1" s="1"/>
  <c r="DA23" i="1" s="1"/>
  <c r="CW23" i="1"/>
  <c r="CT23" i="1"/>
  <c r="CS23" i="1"/>
  <c r="CM23" i="1"/>
  <c r="CC23" i="1"/>
  <c r="DB5" i="1"/>
  <c r="CY5" i="1" s="1"/>
  <c r="DA5" i="1" s="1"/>
  <c r="CW5" i="1"/>
  <c r="CT5" i="1"/>
  <c r="CS5" i="1"/>
  <c r="CM5" i="1"/>
  <c r="CC5" i="1"/>
  <c r="DB7" i="1"/>
  <c r="DA7" i="1"/>
  <c r="CW7" i="1"/>
  <c r="CT7" i="1"/>
  <c r="CS7" i="1"/>
  <c r="CM7" i="1"/>
  <c r="CC7" i="1"/>
  <c r="CX13" i="1"/>
  <c r="DA13" i="1" s="1"/>
  <c r="CW13" i="1"/>
  <c r="CT13" i="1"/>
  <c r="CS13" i="1"/>
  <c r="CM13" i="1"/>
  <c r="CC13" i="1"/>
  <c r="DB26" i="1"/>
  <c r="DA26" i="1"/>
  <c r="CW26" i="1"/>
  <c r="CT26" i="1"/>
  <c r="CS26" i="1"/>
  <c r="CM26" i="1"/>
  <c r="CC26" i="1"/>
  <c r="DB15" i="1"/>
  <c r="CY15" i="1" s="1"/>
  <c r="DA15" i="1" s="1"/>
  <c r="CW15" i="1"/>
  <c r="CT15" i="1"/>
  <c r="CS15" i="1"/>
  <c r="CM15" i="1"/>
  <c r="CC15" i="1"/>
  <c r="DB17" i="1"/>
  <c r="CZ17" i="1"/>
  <c r="DA17" i="1" s="1"/>
  <c r="CW17" i="1"/>
  <c r="CT17" i="1"/>
  <c r="CS17" i="1"/>
  <c r="CM17" i="1"/>
  <c r="CC17" i="1"/>
  <c r="DB18" i="1"/>
  <c r="CY18" i="1" s="1"/>
  <c r="DA18" i="1" s="1"/>
  <c r="CW18" i="1"/>
  <c r="CT18" i="1"/>
  <c r="CS18" i="1"/>
  <c r="CM18" i="1"/>
  <c r="CC18" i="1"/>
  <c r="DB19" i="1"/>
  <c r="CZ19" i="1" s="1"/>
  <c r="DA19" i="1" s="1"/>
  <c r="CW19" i="1"/>
  <c r="CT19" i="1"/>
  <c r="CS19" i="1"/>
  <c r="CM19" i="1"/>
  <c r="CC19" i="1"/>
  <c r="DB6" i="1"/>
  <c r="CZ6" i="1" s="1"/>
  <c r="DA6" i="1" s="1"/>
  <c r="CW6" i="1"/>
  <c r="CT6" i="1"/>
  <c r="CS6" i="1"/>
  <c r="CM6" i="1"/>
  <c r="CC6" i="1"/>
  <c r="DB10" i="1"/>
  <c r="CX10" i="1" s="1"/>
  <c r="DA10" i="1" s="1"/>
  <c r="CW10" i="1"/>
  <c r="CT10" i="1"/>
  <c r="CS10" i="1"/>
  <c r="CM10" i="1"/>
  <c r="CC10" i="1"/>
  <c r="DB20" i="1"/>
  <c r="CY20" i="1"/>
  <c r="CX20" i="1"/>
  <c r="CW20" i="1"/>
  <c r="CT20" i="1"/>
  <c r="CS20" i="1"/>
  <c r="CM20" i="1"/>
  <c r="CC20" i="1"/>
  <c r="DB4" i="1"/>
  <c r="CZ4" i="1"/>
  <c r="DA4" i="1" s="1"/>
  <c r="CW4" i="1"/>
  <c r="CT4" i="1"/>
  <c r="CS4" i="1"/>
  <c r="CM4" i="1"/>
  <c r="CC4" i="1"/>
  <c r="DB14" i="1"/>
  <c r="CY14" i="1" s="1"/>
  <c r="DA14" i="1" s="1"/>
  <c r="CW14" i="1"/>
  <c r="CT14" i="1"/>
  <c r="CS14" i="1"/>
  <c r="CM14" i="1"/>
  <c r="CC14" i="1"/>
  <c r="DB27" i="1"/>
  <c r="CZ27" i="1" s="1"/>
  <c r="DA27" i="1" s="1"/>
  <c r="CW27" i="1"/>
  <c r="CT27" i="1"/>
  <c r="CS27" i="1"/>
  <c r="CM27" i="1"/>
  <c r="CC27" i="1"/>
  <c r="DB11" i="1"/>
  <c r="CZ11" i="1" s="1"/>
  <c r="DA11" i="1" s="1"/>
  <c r="CW11" i="1"/>
  <c r="CT11" i="1"/>
  <c r="CS11" i="1"/>
  <c r="CM11" i="1"/>
  <c r="CC11" i="1"/>
  <c r="DB8" i="1"/>
  <c r="CZ8" i="1" s="1"/>
  <c r="DA8" i="1" s="1"/>
  <c r="CW8" i="1"/>
  <c r="CT8" i="1"/>
  <c r="CS8" i="1"/>
  <c r="CM8" i="1"/>
  <c r="CC8" i="1"/>
  <c r="DB24" i="1"/>
  <c r="CZ24" i="1" s="1"/>
  <c r="CX24" i="1"/>
  <c r="CW24" i="1"/>
  <c r="CT24" i="1"/>
  <c r="CS24" i="1"/>
  <c r="CM24" i="1"/>
  <c r="CC24" i="1"/>
  <c r="DB12" i="1"/>
  <c r="CY12" i="1" s="1"/>
  <c r="DA12" i="1" s="1"/>
  <c r="CW12" i="1"/>
  <c r="CT12" i="1"/>
  <c r="CS12" i="1"/>
  <c r="CM12" i="1"/>
  <c r="CC12" i="1"/>
  <c r="DB3" i="1"/>
  <c r="CY3" i="1" s="1"/>
  <c r="CZ3" i="1"/>
  <c r="CW3" i="1"/>
  <c r="CT3" i="1"/>
  <c r="CS3" i="1"/>
  <c r="CM3" i="1"/>
  <c r="CC3" i="1"/>
  <c r="DA3" i="1" l="1"/>
  <c r="DC18" i="1"/>
  <c r="DA20" i="1"/>
  <c r="DC21" i="1"/>
  <c r="DC19" i="1"/>
  <c r="DC7" i="1"/>
  <c r="DC20" i="1"/>
  <c r="DC6" i="1"/>
  <c r="DC15" i="1"/>
  <c r="DA24" i="1"/>
  <c r="DC24" i="1" s="1"/>
  <c r="DC10" i="1"/>
  <c r="DC17" i="1"/>
  <c r="DC16" i="1"/>
  <c r="DC27" i="1"/>
  <c r="DC14" i="1"/>
  <c r="DC5" i="1"/>
  <c r="DC23" i="1"/>
  <c r="DC25" i="1"/>
  <c r="DC22" i="1"/>
  <c r="DC3" i="1"/>
  <c r="DC9" i="1"/>
  <c r="DC8" i="1"/>
  <c r="DC4" i="1"/>
  <c r="DC26" i="1"/>
  <c r="DC13" i="1"/>
  <c r="DC12" i="1"/>
  <c r="DC11" i="1"/>
</calcChain>
</file>

<file path=xl/sharedStrings.xml><?xml version="1.0" encoding="utf-8"?>
<sst xmlns="http://schemas.openxmlformats.org/spreadsheetml/2006/main" count="187" uniqueCount="139">
  <si>
    <t>Online Homework and In Class Work</t>
  </si>
  <si>
    <t>Quizzes</t>
  </si>
  <si>
    <t>Take Home Exams</t>
  </si>
  <si>
    <t>Study Skills Grade</t>
  </si>
  <si>
    <t>Tests</t>
  </si>
  <si>
    <t>Code Name</t>
  </si>
  <si>
    <t>Contact Form</t>
  </si>
  <si>
    <t>Ed Plan</t>
  </si>
  <si>
    <t>First Day Survey</t>
  </si>
  <si>
    <t>Syllabus Search</t>
  </si>
  <si>
    <t>Red Books</t>
  </si>
  <si>
    <t>Summary - Unit 2</t>
  </si>
  <si>
    <t>Women's World</t>
  </si>
  <si>
    <t>Mindsets Article</t>
  </si>
  <si>
    <t>East vs. West</t>
  </si>
  <si>
    <t>Grow Your Brain</t>
  </si>
  <si>
    <t>In Class Mod 11&amp;12</t>
  </si>
  <si>
    <t>Study Video</t>
  </si>
  <si>
    <t>B4 Class Reading Mod 13</t>
  </si>
  <si>
    <t>CP4</t>
  </si>
  <si>
    <t>CP5</t>
  </si>
  <si>
    <t>CP6</t>
  </si>
  <si>
    <t>CPU2</t>
  </si>
  <si>
    <t>CP7</t>
  </si>
  <si>
    <t>CP8</t>
  </si>
  <si>
    <t>CP9</t>
  </si>
  <si>
    <t>CP10</t>
  </si>
  <si>
    <t>CPU3</t>
  </si>
  <si>
    <t>CP11</t>
  </si>
  <si>
    <t>CP12</t>
  </si>
  <si>
    <t>CP13</t>
  </si>
  <si>
    <t>CPU4</t>
  </si>
  <si>
    <t>AM4</t>
  </si>
  <si>
    <t>AM5</t>
  </si>
  <si>
    <t>AM6</t>
  </si>
  <si>
    <t>AM7</t>
  </si>
  <si>
    <t>AM8</t>
  </si>
  <si>
    <t>AM9</t>
  </si>
  <si>
    <t>AM10</t>
  </si>
  <si>
    <t>AM11</t>
  </si>
  <si>
    <t>AM12</t>
  </si>
  <si>
    <t>AM13</t>
  </si>
  <si>
    <t>B4 Class Reading Module 13</t>
  </si>
  <si>
    <t>B4 Class Reading Module 15</t>
  </si>
  <si>
    <t>Mod 15, Part 1</t>
  </si>
  <si>
    <t>Mod 17 Classwork 3/13</t>
  </si>
  <si>
    <t>Simulation Work 3/25</t>
  </si>
  <si>
    <t>CP 15</t>
  </si>
  <si>
    <t>CP16</t>
  </si>
  <si>
    <t>CP17</t>
  </si>
  <si>
    <t>CPU7</t>
  </si>
  <si>
    <t>CP19</t>
  </si>
  <si>
    <t>CP20</t>
  </si>
  <si>
    <t>CPU8</t>
  </si>
  <si>
    <t>AM15</t>
  </si>
  <si>
    <t>AM16</t>
  </si>
  <si>
    <t>AM17</t>
  </si>
  <si>
    <t>AM18</t>
  </si>
  <si>
    <t>AM19</t>
  </si>
  <si>
    <t>AM20</t>
  </si>
  <si>
    <t>Before Class Reading Mod 16</t>
  </si>
  <si>
    <t>Before Class Reading Mod 19</t>
  </si>
  <si>
    <t>In Class Work 4/15</t>
  </si>
  <si>
    <t>In Class Work 4/17</t>
  </si>
  <si>
    <t>In Class Work 4/22 (M27)</t>
  </si>
  <si>
    <t>In Class Work 4/24 (M28)</t>
  </si>
  <si>
    <t>In Class Work 4/29</t>
  </si>
  <si>
    <t>In Class Work 5/1</t>
  </si>
  <si>
    <t>In Class Work 5/8</t>
  </si>
  <si>
    <t>CP21</t>
  </si>
  <si>
    <t>CP22</t>
  </si>
  <si>
    <t>CPU9</t>
  </si>
  <si>
    <t>CP24</t>
  </si>
  <si>
    <t>CP25</t>
  </si>
  <si>
    <t>CP27</t>
  </si>
  <si>
    <t>CP28</t>
  </si>
  <si>
    <t>CP29</t>
  </si>
  <si>
    <t>AM21</t>
  </si>
  <si>
    <t>AM22</t>
  </si>
  <si>
    <t>AM23</t>
  </si>
  <si>
    <t>AM24</t>
  </si>
  <si>
    <t>AM25</t>
  </si>
  <si>
    <t>AM27</t>
  </si>
  <si>
    <t>AM28</t>
  </si>
  <si>
    <t>AM29</t>
  </si>
  <si>
    <t>Average</t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</si>
  <si>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</si>
  <si>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</si>
  <si>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</si>
  <si>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</si>
  <si>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</si>
  <si>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</si>
  <si>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</si>
  <si>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</si>
  <si>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</si>
  <si>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THE1</t>
  </si>
  <si>
    <t>THE2</t>
  </si>
  <si>
    <t>THE3</t>
  </si>
  <si>
    <t>THE4</t>
  </si>
  <si>
    <t>THE5</t>
  </si>
  <si>
    <t>Dropped 1</t>
  </si>
  <si>
    <t>Test 1</t>
  </si>
  <si>
    <t>Test 2</t>
  </si>
  <si>
    <t>T#1</t>
  </si>
  <si>
    <t>T#2</t>
  </si>
  <si>
    <t>T#3</t>
  </si>
  <si>
    <t>Final Exam</t>
  </si>
  <si>
    <t>Overall Final Grade</t>
  </si>
  <si>
    <t>Letter Grade</t>
  </si>
  <si>
    <t>Chiquita</t>
  </si>
  <si>
    <t>X</t>
  </si>
  <si>
    <t>B</t>
  </si>
  <si>
    <t>COYG</t>
  </si>
  <si>
    <t>A</t>
  </si>
  <si>
    <t>Tacos4life</t>
  </si>
  <si>
    <t>C</t>
  </si>
  <si>
    <t xml:space="preserve">Breakthrough </t>
  </si>
  <si>
    <t>Cas</t>
  </si>
  <si>
    <t>Yallah</t>
  </si>
  <si>
    <t>Guppie</t>
  </si>
  <si>
    <t>D</t>
  </si>
  <si>
    <t>mividalala</t>
  </si>
  <si>
    <t>Btb</t>
  </si>
  <si>
    <t>ATL</t>
  </si>
  <si>
    <t>Mermaid</t>
  </si>
  <si>
    <t xml:space="preserve">Kk </t>
  </si>
  <si>
    <t>KawaiiPanda</t>
  </si>
  <si>
    <t>F</t>
  </si>
  <si>
    <t>Herman Allowishes Boomergard III</t>
  </si>
  <si>
    <t>Unihorn</t>
  </si>
  <si>
    <t>Dashi</t>
  </si>
  <si>
    <t>BayMax</t>
  </si>
  <si>
    <t>Aninha</t>
  </si>
  <si>
    <t>spozbo</t>
  </si>
  <si>
    <t>tula</t>
  </si>
  <si>
    <t>Rose</t>
  </si>
  <si>
    <t>Reenee</t>
  </si>
  <si>
    <t>BRZ</t>
  </si>
  <si>
    <t>iesamu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</si>
</sst>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4" xfId="0" applyNumberFormat="1" applyFont="1" applyBorder="1"/>
    <xf numFmtId="0" fontId="0" fillId="0" borderId="4" xfId="0" applyBorder="1"/>
    <xf numFmtId="0" fontId="1" fillId="0" borderId="7" xfId="0" applyFont="1" applyBorder="1" applyAlignment="1">
      <alignment horizontal="center" vertical="center" wrapText="1"/>
    </xf>
    <xf numFmtId="1" fontId="0" fillId="0" borderId="4" xfId="0" applyNumberFormat="1" applyBorder="1"/>
    <xf numFmtId="0" fontId="1" fillId="0" borderId="8" xfId="0" applyFont="1" applyBorder="1" applyAlignment="1">
      <alignment horizontal="center" vertical="center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/>
    <xf numFmtId="1" fontId="0" fillId="0" borderId="13" xfId="0" applyNumberFormat="1" applyBorder="1"/>
    <xf numFmtId="0" fontId="1" fillId="0" borderId="13" xfId="0" applyFont="1" applyBorder="1"/>
    <xf numFmtId="1" fontId="1" fillId="0" borderId="13" xfId="0" applyNumberFormat="1" applyFont="1" applyBorder="1"/>
    <xf numFmtId="1" fontId="0" fillId="0" borderId="14" xfId="0" applyNumberFormat="1" applyBorder="1"/>
    <xf numFmtId="1" fontId="1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3" borderId="13" xfId="0" applyFont="1" applyFill="1" applyBorder="1"/>
    <xf numFmtId="0" fontId="0" fillId="0" borderId="10" xfId="0" applyBorder="1"/>
    <xf numFmtId="0" fontId="2" fillId="0" borderId="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0" fillId="0" borderId="20" xfId="0" applyBorder="1"/>
    <xf numFmtId="1" fontId="0" fillId="0" borderId="20" xfId="0" applyNumberFormat="1" applyBorder="1"/>
    <xf numFmtId="0" fontId="1" fillId="0" borderId="20" xfId="0" applyFont="1" applyBorder="1"/>
    <xf numFmtId="1" fontId="1" fillId="0" borderId="20" xfId="0" applyNumberFormat="1" applyFont="1" applyBorder="1"/>
    <xf numFmtId="0" fontId="1" fillId="0" borderId="20" xfId="0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7" xfId="0" applyBorder="1"/>
    <xf numFmtId="0" fontId="0" fillId="0" borderId="23" xfId="0" applyBorder="1"/>
    <xf numFmtId="0" fontId="0" fillId="0" borderId="17" xfId="0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0" fillId="0" borderId="20" xfId="0" applyFill="1" applyBorder="1"/>
    <xf numFmtId="1" fontId="0" fillId="0" borderId="20" xfId="0" applyNumberFormat="1" applyFill="1" applyBorder="1"/>
    <xf numFmtId="0" fontId="1" fillId="0" borderId="20" xfId="0" applyFont="1" applyFill="1" applyBorder="1"/>
    <xf numFmtId="1" fontId="0" fillId="0" borderId="20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3" fillId="0" borderId="20" xfId="0" applyFont="1" applyFill="1" applyBorder="1"/>
    <xf numFmtId="0" fontId="0" fillId="0" borderId="17" xfId="0" applyFill="1" applyBorder="1"/>
    <xf numFmtId="0" fontId="2" fillId="0" borderId="0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/>
    <xf numFmtId="0" fontId="3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5" xfId="0" applyBorder="1"/>
    <xf numFmtId="0" fontId="0" fillId="0" borderId="23" xfId="0" applyFill="1" applyBorder="1"/>
    <xf numFmtId="0" fontId="0" fillId="0" borderId="0" xfId="0" applyFill="1"/>
    <xf numFmtId="0" fontId="0" fillId="0" borderId="25" xfId="0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0" fillId="0" borderId="19" xfId="0" applyFill="1" applyBorder="1"/>
    <xf numFmtId="0" fontId="0" fillId="0" borderId="19" xfId="0" applyBorder="1"/>
    <xf numFmtId="1" fontId="0" fillId="0" borderId="19" xfId="0" applyNumberFormat="1" applyBorder="1"/>
    <xf numFmtId="1" fontId="0" fillId="0" borderId="19" xfId="0" applyNumberFormat="1" applyFill="1" applyBorder="1"/>
    <xf numFmtId="0" fontId="1" fillId="0" borderId="19" xfId="0" applyFont="1" applyBorder="1"/>
    <xf numFmtId="1" fontId="1" fillId="0" borderId="1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7"/>
  <sheetViews>
    <sheetView tabSelected="1" workbookViewId="0">
      <selection activeCell="D9" sqref="D9"/>
    </sheetView>
  </sheetViews>
  <sheetFormatPr defaultColWidth="31" defaultRowHeight="15" x14ac:dyDescent="0.25"/>
  <cols>
    <col min="1" max="1" width="32.28515625" bestFit="1" customWidth="1"/>
    <col min="2" max="2" width="12.28515625" bestFit="1" customWidth="1"/>
    <col min="3" max="3" width="7.5703125" bestFit="1" customWidth="1"/>
    <col min="4" max="4" width="14.85546875" bestFit="1" customWidth="1"/>
    <col min="5" max="5" width="14.7109375" bestFit="1" customWidth="1"/>
    <col min="6" max="6" width="10.140625" bestFit="1" customWidth="1"/>
    <col min="7" max="7" width="15.7109375" bestFit="1" customWidth="1"/>
    <col min="8" max="8" width="14.28515625" bestFit="1" customWidth="1"/>
    <col min="9" max="9" width="14.5703125" bestFit="1" customWidth="1"/>
    <col min="10" max="10" width="12.7109375" bestFit="1" customWidth="1"/>
    <col min="11" max="11" width="14.7109375" bestFit="1" customWidth="1"/>
    <col min="12" max="12" width="18" bestFit="1" customWidth="1"/>
    <col min="13" max="13" width="11.140625" bestFit="1" customWidth="1"/>
    <col min="14" max="14" width="23" bestFit="1" customWidth="1"/>
    <col min="15" max="17" width="4.5703125" bestFit="1" customWidth="1"/>
    <col min="18" max="18" width="5.85546875" bestFit="1" customWidth="1"/>
    <col min="19" max="21" width="4.5703125" bestFit="1" customWidth="1"/>
    <col min="22" max="22" width="5.5703125" bestFit="1" customWidth="1"/>
    <col min="23" max="23" width="5.85546875" bestFit="1" customWidth="1"/>
    <col min="24" max="26" width="5.5703125" bestFit="1" customWidth="1"/>
    <col min="27" max="27" width="5.85546875" bestFit="1" customWidth="1"/>
    <col min="28" max="33" width="5" bestFit="1" customWidth="1"/>
    <col min="34" max="37" width="6" bestFit="1" customWidth="1"/>
    <col min="38" max="39" width="25.5703125" bestFit="1" customWidth="1"/>
    <col min="40" max="40" width="13.42578125" bestFit="1" customWidth="1"/>
    <col min="41" max="41" width="20.7109375" bestFit="1" customWidth="1"/>
    <col min="42" max="42" width="19.140625" bestFit="1" customWidth="1"/>
    <col min="43" max="43" width="5.7109375" bestFit="1" customWidth="1"/>
    <col min="44" max="45" width="5.28515625" bestFit="1" customWidth="1"/>
    <col min="46" max="46" width="5.5703125" bestFit="1" customWidth="1"/>
    <col min="47" max="48" width="5.28515625" bestFit="1" customWidth="1"/>
    <col min="49" max="49" width="5.5703125" bestFit="1" customWidth="1"/>
    <col min="50" max="55" width="6" bestFit="1" customWidth="1"/>
    <col min="56" max="57" width="26.85546875" bestFit="1" customWidth="1"/>
    <col min="58" max="59" width="17" bestFit="1" customWidth="1"/>
    <col min="60" max="61" width="22.5703125" bestFit="1" customWidth="1"/>
    <col min="62" max="62" width="17" bestFit="1" customWidth="1"/>
    <col min="63" max="64" width="16" bestFit="1" customWidth="1"/>
    <col min="65" max="66" width="5.28515625" bestFit="1" customWidth="1"/>
    <col min="67" max="67" width="5.5703125" bestFit="1" customWidth="1"/>
    <col min="68" max="72" width="5.28515625" bestFit="1" customWidth="1"/>
    <col min="73" max="80" width="6" bestFit="1" customWidth="1"/>
    <col min="81" max="81" width="12" bestFit="1" customWidth="1"/>
    <col min="82" max="90" width="4.42578125" bestFit="1" customWidth="1"/>
    <col min="91" max="91" width="12" bestFit="1" customWidth="1"/>
    <col min="92" max="92" width="6" bestFit="1" customWidth="1"/>
    <col min="93" max="96" width="5.5703125" bestFit="1" customWidth="1"/>
    <col min="97" max="97" width="7.5703125" bestFit="1" customWidth="1"/>
    <col min="98" max="98" width="9.42578125" bestFit="1" customWidth="1"/>
    <col min="99" max="100" width="6.140625" bestFit="1" customWidth="1"/>
    <col min="101" max="101" width="7.5703125" bestFit="1" customWidth="1"/>
    <col min="102" max="106" width="12" bestFit="1" customWidth="1"/>
    <col min="107" max="107" width="16.85546875" bestFit="1" customWidth="1"/>
    <col min="108" max="108" width="12.42578125" bestFit="1" customWidth="1"/>
  </cols>
  <sheetData>
    <row r="1" spans="1:108" ht="15.75" thickBot="1" x14ac:dyDescent="0.3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5"/>
      <c r="CD1" s="3" t="s">
        <v>1</v>
      </c>
      <c r="CE1" s="4"/>
      <c r="CF1" s="6"/>
      <c r="CG1" s="6"/>
      <c r="CH1" s="6"/>
      <c r="CI1" s="6"/>
      <c r="CJ1" s="6"/>
      <c r="CK1" s="6"/>
      <c r="CL1" s="6"/>
      <c r="CM1" s="7"/>
      <c r="CN1" s="3" t="s">
        <v>2</v>
      </c>
      <c r="CO1" s="4"/>
      <c r="CP1" s="4"/>
      <c r="CQ1" s="4"/>
      <c r="CR1" s="4"/>
      <c r="CS1" s="4"/>
      <c r="CT1" s="7"/>
      <c r="CU1" s="3" t="s">
        <v>3</v>
      </c>
      <c r="CV1" s="4"/>
      <c r="CW1" s="6"/>
      <c r="CX1" s="3" t="s">
        <v>4</v>
      </c>
      <c r="CY1" s="4"/>
      <c r="CZ1" s="6"/>
      <c r="DA1" s="7"/>
      <c r="DB1" s="1"/>
      <c r="DC1" s="1"/>
      <c r="DD1" s="8"/>
    </row>
    <row r="2" spans="1:108" ht="15.75" thickBot="1" x14ac:dyDescent="0.3">
      <c r="A2" s="10" t="s">
        <v>5</v>
      </c>
      <c r="B2" s="11" t="s">
        <v>6</v>
      </c>
      <c r="C2" s="11" t="s">
        <v>7</v>
      </c>
      <c r="D2" s="11" t="s">
        <v>8</v>
      </c>
      <c r="E2" s="11" t="s">
        <v>9</v>
      </c>
      <c r="F2" s="11" t="s">
        <v>10</v>
      </c>
      <c r="G2" s="12" t="s">
        <v>11</v>
      </c>
      <c r="H2" s="12" t="s">
        <v>12</v>
      </c>
      <c r="I2" s="12" t="s">
        <v>13</v>
      </c>
      <c r="J2" s="12" t="s">
        <v>14</v>
      </c>
      <c r="K2" s="11" t="s">
        <v>15</v>
      </c>
      <c r="L2" s="11" t="s">
        <v>16</v>
      </c>
      <c r="M2" s="11" t="s">
        <v>17</v>
      </c>
      <c r="N2" s="13" t="s">
        <v>18</v>
      </c>
      <c r="O2" s="14" t="s">
        <v>19</v>
      </c>
      <c r="P2" s="14" t="s">
        <v>20</v>
      </c>
      <c r="Q2" s="14" t="s">
        <v>21</v>
      </c>
      <c r="R2" s="14" t="s">
        <v>22</v>
      </c>
      <c r="S2" s="14" t="s">
        <v>23</v>
      </c>
      <c r="T2" s="14" t="s">
        <v>24</v>
      </c>
      <c r="U2" s="14" t="s">
        <v>25</v>
      </c>
      <c r="V2" s="14" t="s">
        <v>26</v>
      </c>
      <c r="W2" s="14" t="s">
        <v>27</v>
      </c>
      <c r="X2" s="14" t="s">
        <v>28</v>
      </c>
      <c r="Y2" s="14" t="s">
        <v>29</v>
      </c>
      <c r="Z2" s="14" t="s">
        <v>30</v>
      </c>
      <c r="AA2" s="14" t="s">
        <v>31</v>
      </c>
      <c r="AB2" s="15" t="s">
        <v>32</v>
      </c>
      <c r="AC2" s="15" t="s">
        <v>33</v>
      </c>
      <c r="AD2" s="15" t="s">
        <v>34</v>
      </c>
      <c r="AE2" s="15" t="s">
        <v>35</v>
      </c>
      <c r="AF2" s="15" t="s">
        <v>36</v>
      </c>
      <c r="AG2" s="15" t="s">
        <v>37</v>
      </c>
      <c r="AH2" s="15" t="s">
        <v>38</v>
      </c>
      <c r="AI2" s="15" t="s">
        <v>39</v>
      </c>
      <c r="AJ2" s="15" t="s">
        <v>40</v>
      </c>
      <c r="AK2" s="15" t="s">
        <v>41</v>
      </c>
      <c r="AL2" s="13" t="s">
        <v>42</v>
      </c>
      <c r="AM2" s="13" t="s">
        <v>43</v>
      </c>
      <c r="AN2" s="16" t="s">
        <v>44</v>
      </c>
      <c r="AO2" s="9" t="s">
        <v>45</v>
      </c>
      <c r="AP2" s="14" t="s">
        <v>46</v>
      </c>
      <c r="AQ2" s="17" t="s">
        <v>47</v>
      </c>
      <c r="AR2" s="17" t="s">
        <v>48</v>
      </c>
      <c r="AS2" s="17" t="s">
        <v>49</v>
      </c>
      <c r="AT2" s="17" t="s">
        <v>50</v>
      </c>
      <c r="AU2" s="17" t="s">
        <v>51</v>
      </c>
      <c r="AV2" s="17" t="s">
        <v>52</v>
      </c>
      <c r="AW2" s="17" t="s">
        <v>53</v>
      </c>
      <c r="AX2" s="17" t="s">
        <v>54</v>
      </c>
      <c r="AY2" s="17" t="s">
        <v>55</v>
      </c>
      <c r="AZ2" s="17" t="s">
        <v>56</v>
      </c>
      <c r="BA2" s="17" t="s">
        <v>57</v>
      </c>
      <c r="BB2" s="17" t="s">
        <v>58</v>
      </c>
      <c r="BC2" s="17" t="s">
        <v>59</v>
      </c>
      <c r="BD2" s="15" t="s">
        <v>60</v>
      </c>
      <c r="BE2" s="15" t="s">
        <v>61</v>
      </c>
      <c r="BF2" s="18" t="s">
        <v>62</v>
      </c>
      <c r="BG2" s="12" t="s">
        <v>63</v>
      </c>
      <c r="BH2" s="12" t="s">
        <v>64</v>
      </c>
      <c r="BI2" s="12" t="s">
        <v>65</v>
      </c>
      <c r="BJ2" s="12" t="s">
        <v>66</v>
      </c>
      <c r="BK2" s="12" t="s">
        <v>67</v>
      </c>
      <c r="BL2" s="12" t="s">
        <v>68</v>
      </c>
      <c r="BM2" s="15" t="s">
        <v>69</v>
      </c>
      <c r="BN2" s="15" t="s">
        <v>70</v>
      </c>
      <c r="BO2" s="15" t="s">
        <v>71</v>
      </c>
      <c r="BP2" s="19" t="s">
        <v>72</v>
      </c>
      <c r="BQ2" s="19" t="s">
        <v>73</v>
      </c>
      <c r="BR2" s="15" t="s">
        <v>74</v>
      </c>
      <c r="BS2" s="15" t="s">
        <v>75</v>
      </c>
      <c r="BT2" s="15" t="s">
        <v>76</v>
      </c>
      <c r="BU2" s="20" t="s">
        <v>77</v>
      </c>
      <c r="BV2" s="20" t="s">
        <v>78</v>
      </c>
      <c r="BW2" s="20" t="s">
        <v>79</v>
      </c>
      <c r="BX2" s="21" t="s">
        <v>80</v>
      </c>
      <c r="BY2" s="21" t="s">
        <v>81</v>
      </c>
      <c r="BZ2" s="20" t="s">
        <v>82</v>
      </c>
      <c r="CA2" s="20" t="s">
        <v>83</v>
      </c>
      <c r="CB2" s="20" t="s">
        <v>84</v>
      </c>
      <c r="CC2" s="22" t="s">
        <v>85</v>
      </c>
      <c r="CD2" s="10" t="s">
        <v>86</v>
      </c>
      <c r="CE2" s="10" t="s">
        <v>87</v>
      </c>
      <c r="CF2" s="23" t="s">
        <v>88</v>
      </c>
      <c r="CG2" s="23" t="s">
        <v>89</v>
      </c>
      <c r="CH2" s="10" t="s">
        <v>90</v>
      </c>
      <c r="CI2" s="10" t="s">
        <v>91</v>
      </c>
      <c r="CJ2" s="10" t="s">
        <v>92</v>
      </c>
      <c r="CK2" s="10" t="s">
        <v>93</v>
      </c>
      <c r="CL2" s="10" t="s">
        <v>94</v>
      </c>
      <c r="CM2" s="24" t="s">
        <v>85</v>
      </c>
      <c r="CN2" s="24" t="s">
        <v>95</v>
      </c>
      <c r="CO2" s="24" t="s">
        <v>96</v>
      </c>
      <c r="CP2" s="24" t="s">
        <v>97</v>
      </c>
      <c r="CQ2" s="24" t="s">
        <v>98</v>
      </c>
      <c r="CR2" s="24" t="s">
        <v>99</v>
      </c>
      <c r="CS2" s="24" t="s">
        <v>85</v>
      </c>
      <c r="CT2" s="10" t="s">
        <v>100</v>
      </c>
      <c r="CU2" s="10" t="s">
        <v>101</v>
      </c>
      <c r="CV2" s="10" t="s">
        <v>102</v>
      </c>
      <c r="CW2" s="10" t="s">
        <v>85</v>
      </c>
      <c r="CX2" s="10" t="s">
        <v>103</v>
      </c>
      <c r="CY2" s="10" t="s">
        <v>104</v>
      </c>
      <c r="CZ2" s="10" t="s">
        <v>105</v>
      </c>
      <c r="DA2" s="10" t="s">
        <v>85</v>
      </c>
      <c r="DB2" s="25" t="s">
        <v>106</v>
      </c>
      <c r="DC2" s="25" t="s">
        <v>107</v>
      </c>
      <c r="DD2" s="26" t="s">
        <v>108</v>
      </c>
    </row>
    <row r="3" spans="1:108" x14ac:dyDescent="0.25">
      <c r="A3" s="27" t="s">
        <v>109</v>
      </c>
      <c r="B3" s="28">
        <v>100</v>
      </c>
      <c r="C3" s="29" t="s">
        <v>110</v>
      </c>
      <c r="D3" s="29">
        <v>100</v>
      </c>
      <c r="E3" s="29">
        <v>100</v>
      </c>
      <c r="F3" s="30">
        <v>100</v>
      </c>
      <c r="G3" s="31">
        <v>0</v>
      </c>
      <c r="H3" s="30">
        <v>100</v>
      </c>
      <c r="I3" s="30">
        <v>100</v>
      </c>
      <c r="J3" s="30">
        <v>100</v>
      </c>
      <c r="K3" s="30">
        <v>100</v>
      </c>
      <c r="L3" s="30">
        <v>100</v>
      </c>
      <c r="M3" s="30">
        <v>100</v>
      </c>
      <c r="N3" s="32">
        <v>100</v>
      </c>
      <c r="O3" s="33">
        <v>92</v>
      </c>
      <c r="P3" s="33">
        <v>95</v>
      </c>
      <c r="Q3" s="33">
        <v>100</v>
      </c>
      <c r="R3" s="33">
        <v>74</v>
      </c>
      <c r="S3" s="33">
        <v>100</v>
      </c>
      <c r="T3" s="33">
        <v>100</v>
      </c>
      <c r="U3" s="33">
        <v>100</v>
      </c>
      <c r="V3" s="33">
        <v>100</v>
      </c>
      <c r="W3" s="33">
        <v>100</v>
      </c>
      <c r="X3" s="33">
        <v>100</v>
      </c>
      <c r="Y3" s="33">
        <v>100</v>
      </c>
      <c r="Z3" s="33">
        <v>100</v>
      </c>
      <c r="AA3" s="33">
        <v>70</v>
      </c>
      <c r="AB3" s="33">
        <v>100</v>
      </c>
      <c r="AC3" s="33">
        <v>100</v>
      </c>
      <c r="AD3" s="33">
        <v>100</v>
      </c>
      <c r="AE3" s="33">
        <v>100</v>
      </c>
      <c r="AF3" s="33">
        <v>100</v>
      </c>
      <c r="AG3" s="33">
        <v>95</v>
      </c>
      <c r="AH3" s="33">
        <v>100</v>
      </c>
      <c r="AI3" s="33">
        <v>100</v>
      </c>
      <c r="AJ3" s="33">
        <v>100</v>
      </c>
      <c r="AK3" s="33">
        <v>100</v>
      </c>
      <c r="AL3" s="32">
        <v>100</v>
      </c>
      <c r="AM3" s="33">
        <v>100</v>
      </c>
      <c r="AN3" s="34">
        <v>100</v>
      </c>
      <c r="AO3" s="34">
        <v>100</v>
      </c>
      <c r="AP3" s="35">
        <v>100</v>
      </c>
      <c r="AQ3" s="36">
        <v>63</v>
      </c>
      <c r="AR3" s="36">
        <v>100</v>
      </c>
      <c r="AS3" s="36">
        <v>100</v>
      </c>
      <c r="AT3" s="36">
        <v>80</v>
      </c>
      <c r="AU3" s="31">
        <v>0</v>
      </c>
      <c r="AV3" s="31">
        <v>0</v>
      </c>
      <c r="AW3" s="31">
        <v>0</v>
      </c>
      <c r="AX3" s="36">
        <v>100</v>
      </c>
      <c r="AY3" s="36">
        <v>100</v>
      </c>
      <c r="AZ3" s="36">
        <v>100</v>
      </c>
      <c r="BA3" s="36">
        <v>100</v>
      </c>
      <c r="BB3" s="36">
        <v>100</v>
      </c>
      <c r="BC3" s="31">
        <v>0</v>
      </c>
      <c r="BD3" s="31">
        <v>0</v>
      </c>
      <c r="BE3" s="31">
        <v>0</v>
      </c>
      <c r="BF3" s="30">
        <v>100</v>
      </c>
      <c r="BG3" s="31">
        <v>0</v>
      </c>
      <c r="BH3" s="37">
        <v>100</v>
      </c>
      <c r="BI3" s="37">
        <v>100</v>
      </c>
      <c r="BJ3" s="30">
        <v>100</v>
      </c>
      <c r="BK3" s="30">
        <v>100</v>
      </c>
      <c r="BL3" s="30">
        <v>100</v>
      </c>
      <c r="BM3" s="38">
        <v>90</v>
      </c>
      <c r="BN3" s="38">
        <v>71</v>
      </c>
      <c r="BO3" s="38">
        <v>54</v>
      </c>
      <c r="BP3" s="39">
        <v>89</v>
      </c>
      <c r="BQ3" s="39">
        <v>46</v>
      </c>
      <c r="BR3" s="38">
        <v>57</v>
      </c>
      <c r="BS3" s="38">
        <v>57</v>
      </c>
      <c r="BT3" s="38">
        <v>37</v>
      </c>
      <c r="BU3" s="38">
        <v>100</v>
      </c>
      <c r="BV3" s="38">
        <v>100</v>
      </c>
      <c r="BW3" s="38">
        <v>100</v>
      </c>
      <c r="BX3" s="39">
        <v>100</v>
      </c>
      <c r="BY3" s="39">
        <v>100</v>
      </c>
      <c r="BZ3" s="38">
        <v>100</v>
      </c>
      <c r="CA3" s="38">
        <v>100</v>
      </c>
      <c r="CB3" s="40">
        <v>100</v>
      </c>
      <c r="CC3" s="41">
        <f>(SUM(B3:CB3)-SUM(SMALL(B3:CB3,{1,2,3,4,5,6,7,8,9,10})))/68</f>
        <v>95.397058823529406</v>
      </c>
      <c r="CD3" s="42">
        <v>70</v>
      </c>
      <c r="CE3" s="42">
        <v>80</v>
      </c>
      <c r="CF3" s="43">
        <v>90</v>
      </c>
      <c r="CG3" s="43">
        <v>87</v>
      </c>
      <c r="CH3" s="43">
        <v>87</v>
      </c>
      <c r="CI3" s="44">
        <v>0</v>
      </c>
      <c r="CJ3" s="43">
        <v>100</v>
      </c>
      <c r="CK3" s="43">
        <v>75</v>
      </c>
      <c r="CL3" s="43">
        <v>80</v>
      </c>
      <c r="CM3" s="41">
        <f>AVERAGE(LARGE(CD3:CL3,{1,2,3,4,5,6,7}))</f>
        <v>85.571428571428569</v>
      </c>
      <c r="CN3" s="42">
        <v>70</v>
      </c>
      <c r="CO3" s="45">
        <v>75</v>
      </c>
      <c r="CP3" s="45">
        <v>85</v>
      </c>
      <c r="CQ3" s="45">
        <v>85</v>
      </c>
      <c r="CR3" s="43">
        <v>75</v>
      </c>
      <c r="CS3" s="46">
        <f>AVERAGE(CN3:CR3)</f>
        <v>78</v>
      </c>
      <c r="CT3" s="41">
        <f>AVERAGE(LARGE(CN3:CR3,{1,2,3,4}))</f>
        <v>80</v>
      </c>
      <c r="CU3" s="46">
        <v>100</v>
      </c>
      <c r="CV3" s="46">
        <v>100</v>
      </c>
      <c r="CW3" s="46">
        <f t="shared" ref="CW3:CW27" si="0">AVERAGE(CU3:CV3)</f>
        <v>100</v>
      </c>
      <c r="CX3" s="47">
        <v>88</v>
      </c>
      <c r="CY3" s="48">
        <f>DB3</f>
        <v>83.333333333333343</v>
      </c>
      <c r="CZ3" s="49">
        <f>79+5</f>
        <v>84</v>
      </c>
      <c r="DA3" s="46">
        <f>AVERAGE(CX3:CZ3)</f>
        <v>85.111111111111114</v>
      </c>
      <c r="DB3" s="50">
        <f>(46+4)/0.6</f>
        <v>83.333333333333343</v>
      </c>
      <c r="DC3" s="50">
        <f>0.2*CC3+0.2*CM3+0.2*CS3+0.05*CW3+0.25*DA3+0.1*DB3</f>
        <v>86.404808590102704</v>
      </c>
      <c r="DD3" s="51" t="s">
        <v>111</v>
      </c>
    </row>
    <row r="4" spans="1:108" x14ac:dyDescent="0.25">
      <c r="A4" s="76">
        <v>10978561</v>
      </c>
      <c r="B4" s="77">
        <v>100</v>
      </c>
      <c r="C4" s="78" t="s">
        <v>110</v>
      </c>
      <c r="D4" s="78">
        <v>100</v>
      </c>
      <c r="E4" s="78">
        <v>100</v>
      </c>
      <c r="F4" s="78">
        <v>100</v>
      </c>
      <c r="G4" s="78">
        <v>100</v>
      </c>
      <c r="H4" s="78">
        <v>100</v>
      </c>
      <c r="I4" s="78">
        <v>100</v>
      </c>
      <c r="J4" s="78">
        <v>100</v>
      </c>
      <c r="K4" s="80">
        <v>100</v>
      </c>
      <c r="L4" s="79">
        <v>0</v>
      </c>
      <c r="M4" s="80">
        <v>100</v>
      </c>
      <c r="N4" s="98">
        <v>0</v>
      </c>
      <c r="O4" s="82">
        <v>95</v>
      </c>
      <c r="P4" s="82">
        <v>100</v>
      </c>
      <c r="Q4" s="82">
        <v>100</v>
      </c>
      <c r="R4" s="82">
        <v>87</v>
      </c>
      <c r="S4" s="82">
        <v>80</v>
      </c>
      <c r="T4" s="82">
        <v>83</v>
      </c>
      <c r="U4" s="82">
        <v>25</v>
      </c>
      <c r="V4" s="82">
        <v>100</v>
      </c>
      <c r="W4" s="82">
        <v>56</v>
      </c>
      <c r="X4" s="82">
        <v>86</v>
      </c>
      <c r="Y4" s="82">
        <v>83</v>
      </c>
      <c r="Z4" s="82">
        <v>86</v>
      </c>
      <c r="AA4" s="82">
        <v>68</v>
      </c>
      <c r="AB4" s="82">
        <v>100</v>
      </c>
      <c r="AC4" s="82">
        <v>100</v>
      </c>
      <c r="AD4" s="82">
        <v>100</v>
      </c>
      <c r="AE4" s="82">
        <v>95</v>
      </c>
      <c r="AF4" s="82">
        <v>100</v>
      </c>
      <c r="AG4" s="82">
        <v>90</v>
      </c>
      <c r="AH4" s="82">
        <v>100</v>
      </c>
      <c r="AI4" s="82">
        <v>85</v>
      </c>
      <c r="AJ4" s="82">
        <v>100</v>
      </c>
      <c r="AK4" s="82">
        <v>100</v>
      </c>
      <c r="AL4" s="98">
        <v>0</v>
      </c>
      <c r="AM4" s="82">
        <v>100</v>
      </c>
      <c r="AN4" s="83">
        <v>100</v>
      </c>
      <c r="AO4" s="83">
        <v>100</v>
      </c>
      <c r="AP4" s="99">
        <v>100</v>
      </c>
      <c r="AQ4" s="82">
        <v>88</v>
      </c>
      <c r="AR4" s="82">
        <v>100</v>
      </c>
      <c r="AS4" s="82">
        <v>100</v>
      </c>
      <c r="AT4" s="82">
        <v>80</v>
      </c>
      <c r="AU4" s="82">
        <v>71</v>
      </c>
      <c r="AV4" s="82">
        <v>50</v>
      </c>
      <c r="AW4" s="82">
        <v>27</v>
      </c>
      <c r="AX4" s="82">
        <v>100</v>
      </c>
      <c r="AY4" s="82">
        <v>100</v>
      </c>
      <c r="AZ4" s="82">
        <v>100</v>
      </c>
      <c r="BA4" s="82">
        <v>100</v>
      </c>
      <c r="BB4" s="82">
        <v>100</v>
      </c>
      <c r="BC4" s="82">
        <v>50</v>
      </c>
      <c r="BD4" s="98">
        <v>0</v>
      </c>
      <c r="BE4" s="98">
        <v>0</v>
      </c>
      <c r="BF4" s="80">
        <v>100</v>
      </c>
      <c r="BG4" s="80">
        <v>100</v>
      </c>
      <c r="BH4" s="78">
        <v>100</v>
      </c>
      <c r="BI4" s="80">
        <v>100</v>
      </c>
      <c r="BJ4" s="80">
        <v>0</v>
      </c>
      <c r="BK4" s="80">
        <v>100</v>
      </c>
      <c r="BL4" s="80">
        <v>100</v>
      </c>
      <c r="BM4" s="63">
        <v>0</v>
      </c>
      <c r="BN4" s="63">
        <v>0</v>
      </c>
      <c r="BO4" s="63">
        <v>0</v>
      </c>
      <c r="BP4" s="64"/>
      <c r="BQ4" s="64"/>
      <c r="BR4" s="63">
        <v>0</v>
      </c>
      <c r="BS4" s="63">
        <v>0</v>
      </c>
      <c r="BT4" s="63">
        <v>0</v>
      </c>
      <c r="BU4" s="63">
        <v>0</v>
      </c>
      <c r="BV4" s="63">
        <v>0</v>
      </c>
      <c r="BW4" s="63">
        <v>0</v>
      </c>
      <c r="BX4" s="64"/>
      <c r="BY4" s="64"/>
      <c r="BZ4" s="63">
        <v>0</v>
      </c>
      <c r="CA4" s="63">
        <v>0</v>
      </c>
      <c r="CB4" s="65">
        <v>0</v>
      </c>
      <c r="CC4" s="66">
        <f>(SUM(B4:CB4)-SUM(SMALL(B4:CB4,{1,2,3,4,5,6,7,8,9,10})))/64</f>
        <v>79.453125</v>
      </c>
      <c r="CD4" s="87">
        <v>67</v>
      </c>
      <c r="CE4" s="88">
        <v>87</v>
      </c>
      <c r="CF4" s="88">
        <v>100</v>
      </c>
      <c r="CG4" s="88">
        <v>100</v>
      </c>
      <c r="CH4" s="89">
        <v>0</v>
      </c>
      <c r="CI4" s="88">
        <v>0</v>
      </c>
      <c r="CJ4" s="88">
        <v>0</v>
      </c>
      <c r="CK4" s="88">
        <v>30</v>
      </c>
      <c r="CL4" s="90">
        <v>52</v>
      </c>
      <c r="CM4" s="66">
        <f>AVERAGE(LARGE(CD4:CL4,{1,2,3,4,5,6,7}))</f>
        <v>62.285714285714285</v>
      </c>
      <c r="CN4" s="87">
        <v>77.5</v>
      </c>
      <c r="CO4" s="88">
        <v>55</v>
      </c>
      <c r="CP4" s="88">
        <v>75</v>
      </c>
      <c r="CQ4" s="105">
        <v>0</v>
      </c>
      <c r="CR4" s="91">
        <v>0</v>
      </c>
      <c r="CS4" s="92">
        <f>AVERAGE(CN4:CR4)</f>
        <v>41.5</v>
      </c>
      <c r="CT4" s="72">
        <f>AVERAGE(LARGE(CN4:CR4,{1,2,3,4}))</f>
        <v>51.875</v>
      </c>
      <c r="CU4" s="92">
        <v>100</v>
      </c>
      <c r="CV4" s="92">
        <v>100</v>
      </c>
      <c r="CW4" s="92">
        <f>AVERAGE(CU4:CV4)</f>
        <v>100</v>
      </c>
      <c r="CX4" s="100">
        <v>89</v>
      </c>
      <c r="CY4" s="87">
        <v>68</v>
      </c>
      <c r="CZ4" s="95">
        <f>DB4</f>
        <v>60</v>
      </c>
      <c r="DA4" s="92">
        <f>AVERAGE(CX4:CZ4)</f>
        <v>72.333333333333329</v>
      </c>
      <c r="DB4" s="74">
        <f>(33+3)/0.6</f>
        <v>60</v>
      </c>
      <c r="DC4" s="75">
        <f>0.2*CC4+0.2*CM4+0.2*CS4+0.05*CW4+0.25*DA4+0.1*DB4</f>
        <v>65.731101190476181</v>
      </c>
      <c r="DD4" s="106" t="s">
        <v>120</v>
      </c>
    </row>
    <row r="5" spans="1:108" x14ac:dyDescent="0.25">
      <c r="A5" s="52" t="s">
        <v>132</v>
      </c>
      <c r="B5" s="114">
        <v>100</v>
      </c>
      <c r="C5" s="115" t="s">
        <v>110</v>
      </c>
      <c r="D5" s="55">
        <v>0</v>
      </c>
      <c r="E5" s="115">
        <v>100</v>
      </c>
      <c r="F5" s="55">
        <v>0</v>
      </c>
      <c r="G5" s="115">
        <v>100</v>
      </c>
      <c r="H5" s="115">
        <v>100</v>
      </c>
      <c r="I5" s="115">
        <v>100</v>
      </c>
      <c r="J5" s="62">
        <v>100</v>
      </c>
      <c r="K5" s="62">
        <v>100</v>
      </c>
      <c r="L5" s="115">
        <v>100</v>
      </c>
      <c r="M5" s="62">
        <v>100</v>
      </c>
      <c r="N5" s="58">
        <v>100</v>
      </c>
      <c r="O5" s="59">
        <v>90</v>
      </c>
      <c r="P5" s="59">
        <v>100</v>
      </c>
      <c r="Q5" s="59">
        <v>90</v>
      </c>
      <c r="R5" s="59">
        <v>87</v>
      </c>
      <c r="S5" s="59">
        <v>100</v>
      </c>
      <c r="T5" s="59">
        <v>67</v>
      </c>
      <c r="U5" s="59">
        <v>75</v>
      </c>
      <c r="V5" s="59">
        <v>100</v>
      </c>
      <c r="W5" s="59">
        <v>78</v>
      </c>
      <c r="X5" s="59">
        <v>86</v>
      </c>
      <c r="Y5" s="59">
        <v>100</v>
      </c>
      <c r="Z5" s="59">
        <v>86</v>
      </c>
      <c r="AA5" s="59">
        <v>72</v>
      </c>
      <c r="AB5" s="59">
        <v>100</v>
      </c>
      <c r="AC5" s="59">
        <v>100</v>
      </c>
      <c r="AD5" s="59">
        <v>100</v>
      </c>
      <c r="AE5" s="59">
        <v>100</v>
      </c>
      <c r="AF5" s="59">
        <v>100</v>
      </c>
      <c r="AG5" s="59">
        <v>80</v>
      </c>
      <c r="AH5" s="59">
        <v>100</v>
      </c>
      <c r="AI5" s="59">
        <v>90</v>
      </c>
      <c r="AJ5" s="59">
        <v>100</v>
      </c>
      <c r="AK5" s="59">
        <v>100</v>
      </c>
      <c r="AL5" s="58">
        <v>100</v>
      </c>
      <c r="AM5" s="59">
        <v>100</v>
      </c>
      <c r="AN5" s="62">
        <v>100</v>
      </c>
      <c r="AO5" s="62">
        <v>100</v>
      </c>
      <c r="AP5" s="103">
        <v>100</v>
      </c>
      <c r="AQ5" s="59">
        <v>75</v>
      </c>
      <c r="AR5" s="59">
        <v>100</v>
      </c>
      <c r="AS5" s="59">
        <v>75</v>
      </c>
      <c r="AT5" s="59">
        <v>90</v>
      </c>
      <c r="AU5" s="59">
        <v>100</v>
      </c>
      <c r="AV5" s="59">
        <v>100</v>
      </c>
      <c r="AW5" s="59">
        <v>100</v>
      </c>
      <c r="AX5" s="59">
        <v>100</v>
      </c>
      <c r="AY5" s="59">
        <v>100</v>
      </c>
      <c r="AZ5" s="59">
        <v>100</v>
      </c>
      <c r="BA5" s="59">
        <v>100</v>
      </c>
      <c r="BB5" s="59">
        <v>100</v>
      </c>
      <c r="BC5" s="59">
        <v>100</v>
      </c>
      <c r="BD5" s="58">
        <v>100</v>
      </c>
      <c r="BE5" s="58">
        <v>100</v>
      </c>
      <c r="BF5" s="62">
        <v>100</v>
      </c>
      <c r="BG5" s="62">
        <v>100</v>
      </c>
      <c r="BH5" s="62">
        <v>100</v>
      </c>
      <c r="BI5" s="62">
        <v>100</v>
      </c>
      <c r="BJ5" s="62">
        <v>100</v>
      </c>
      <c r="BK5" s="62">
        <v>100</v>
      </c>
      <c r="BL5" s="62">
        <v>100</v>
      </c>
      <c r="BM5" s="63">
        <v>100</v>
      </c>
      <c r="BN5" s="63">
        <v>100</v>
      </c>
      <c r="BO5" s="63">
        <v>100</v>
      </c>
      <c r="BP5" s="64">
        <v>100</v>
      </c>
      <c r="BQ5" s="64">
        <v>75</v>
      </c>
      <c r="BR5" s="63">
        <v>100</v>
      </c>
      <c r="BS5" s="63">
        <v>100</v>
      </c>
      <c r="BT5" s="63">
        <v>100</v>
      </c>
      <c r="BU5" s="63">
        <v>100</v>
      </c>
      <c r="BV5" s="63">
        <v>100</v>
      </c>
      <c r="BW5" s="63">
        <v>100</v>
      </c>
      <c r="BX5" s="64">
        <v>100</v>
      </c>
      <c r="BY5" s="64">
        <v>100</v>
      </c>
      <c r="BZ5" s="63">
        <v>100</v>
      </c>
      <c r="CA5" s="63">
        <v>70</v>
      </c>
      <c r="CB5" s="65">
        <v>100</v>
      </c>
      <c r="CC5" s="66">
        <f>(SUM(B5:CB5)-SUM(SMALL(B5:CB5,{1,2,3,4,5,6,7,8,9,10})))/68</f>
        <v>98.514705882352942</v>
      </c>
      <c r="CD5" s="67">
        <v>67</v>
      </c>
      <c r="CE5" s="68">
        <v>87</v>
      </c>
      <c r="CF5" s="68">
        <v>95</v>
      </c>
      <c r="CG5" s="68">
        <v>100</v>
      </c>
      <c r="CH5" s="68">
        <v>93</v>
      </c>
      <c r="CI5" s="68">
        <v>73</v>
      </c>
      <c r="CJ5" s="68">
        <v>100</v>
      </c>
      <c r="CK5" s="68">
        <v>85</v>
      </c>
      <c r="CL5" s="69">
        <v>92</v>
      </c>
      <c r="CM5" s="66">
        <f>AVERAGE(LARGE(CD5:CL5,{1,2,3,4,5,6,7}))</f>
        <v>93.142857142857139</v>
      </c>
      <c r="CN5" s="103">
        <v>80</v>
      </c>
      <c r="CO5" s="68">
        <v>95</v>
      </c>
      <c r="CP5" s="68">
        <v>65</v>
      </c>
      <c r="CQ5" s="68">
        <v>100</v>
      </c>
      <c r="CR5" s="69">
        <v>85</v>
      </c>
      <c r="CS5" s="92">
        <f>AVERAGE(CN5:CR5)</f>
        <v>85</v>
      </c>
      <c r="CT5" s="72">
        <f>AVERAGE(LARGE(CN5:CR5,{1,2,3,4}))</f>
        <v>90</v>
      </c>
      <c r="CU5" s="71">
        <v>100</v>
      </c>
      <c r="CV5" s="71">
        <v>100</v>
      </c>
      <c r="CW5" s="71">
        <f>AVERAGE(CU5:CV5)</f>
        <v>100</v>
      </c>
      <c r="CX5" s="73">
        <v>98</v>
      </c>
      <c r="CY5" s="67">
        <f>DB5</f>
        <v>91.666666666666671</v>
      </c>
      <c r="CZ5" s="60">
        <v>103</v>
      </c>
      <c r="DA5" s="71">
        <f>AVERAGE(CX5:CZ5)</f>
        <v>97.555555555555557</v>
      </c>
      <c r="DB5" s="74">
        <f>(50+5)/0.6</f>
        <v>91.666666666666671</v>
      </c>
      <c r="DC5" s="75">
        <f>0.2*CC5+0.2*CM5+0.2*CS5+0.05*CW5+0.25*DA5+0.1*DB5</f>
        <v>93.887068160597579</v>
      </c>
      <c r="DD5" s="51" t="s">
        <v>113</v>
      </c>
    </row>
    <row r="6" spans="1:108" s="123" customFormat="1" x14ac:dyDescent="0.25">
      <c r="A6" s="52" t="s">
        <v>123</v>
      </c>
      <c r="B6" s="53">
        <v>100</v>
      </c>
      <c r="C6" s="54" t="s">
        <v>110</v>
      </c>
      <c r="D6" s="54">
        <v>100</v>
      </c>
      <c r="E6" s="54">
        <v>100</v>
      </c>
      <c r="F6" s="54">
        <v>100</v>
      </c>
      <c r="G6" s="55">
        <v>0</v>
      </c>
      <c r="H6" s="54">
        <v>80</v>
      </c>
      <c r="I6" s="54">
        <v>100</v>
      </c>
      <c r="J6" s="57">
        <v>100</v>
      </c>
      <c r="K6" s="56">
        <v>0</v>
      </c>
      <c r="L6" s="56">
        <v>0</v>
      </c>
      <c r="M6" s="57">
        <v>100</v>
      </c>
      <c r="N6" s="55">
        <v>0</v>
      </c>
      <c r="O6" s="59">
        <v>75</v>
      </c>
      <c r="P6" s="59">
        <v>83</v>
      </c>
      <c r="Q6" s="59">
        <v>46</v>
      </c>
      <c r="R6" s="56">
        <v>0</v>
      </c>
      <c r="S6" s="59">
        <v>40</v>
      </c>
      <c r="T6" s="59">
        <v>50</v>
      </c>
      <c r="U6" s="59">
        <v>50</v>
      </c>
      <c r="V6" s="59">
        <v>40</v>
      </c>
      <c r="W6" s="59">
        <v>39</v>
      </c>
      <c r="X6" s="59">
        <v>71</v>
      </c>
      <c r="Y6" s="59">
        <v>67</v>
      </c>
      <c r="Z6" s="59">
        <v>100</v>
      </c>
      <c r="AA6" s="59">
        <v>53</v>
      </c>
      <c r="AB6" s="59">
        <v>100</v>
      </c>
      <c r="AC6" s="59">
        <v>100</v>
      </c>
      <c r="AD6" s="59">
        <v>100</v>
      </c>
      <c r="AE6" s="59">
        <v>95</v>
      </c>
      <c r="AF6" s="59">
        <v>100</v>
      </c>
      <c r="AG6" s="59">
        <v>80</v>
      </c>
      <c r="AH6" s="59">
        <v>25</v>
      </c>
      <c r="AI6" s="129">
        <v>85</v>
      </c>
      <c r="AJ6" s="129">
        <v>85</v>
      </c>
      <c r="AK6" s="59">
        <v>100</v>
      </c>
      <c r="AL6" s="55">
        <v>0</v>
      </c>
      <c r="AM6" s="55">
        <v>0</v>
      </c>
      <c r="AN6" s="131">
        <v>100</v>
      </c>
      <c r="AO6" s="60">
        <v>100</v>
      </c>
      <c r="AP6" s="56">
        <v>0</v>
      </c>
      <c r="AQ6" s="59">
        <v>75</v>
      </c>
      <c r="AR6" s="59">
        <v>71</v>
      </c>
      <c r="AS6" s="59">
        <v>50</v>
      </c>
      <c r="AT6" s="56">
        <v>0</v>
      </c>
      <c r="AU6" s="59">
        <v>71</v>
      </c>
      <c r="AV6" s="59">
        <v>75</v>
      </c>
      <c r="AW6" s="59">
        <v>64</v>
      </c>
      <c r="AX6" s="59">
        <v>100</v>
      </c>
      <c r="AY6" s="59">
        <v>90</v>
      </c>
      <c r="AZ6" s="59">
        <v>100</v>
      </c>
      <c r="BA6" s="59">
        <v>100</v>
      </c>
      <c r="BB6" s="59">
        <v>100</v>
      </c>
      <c r="BC6" s="59">
        <v>100</v>
      </c>
      <c r="BD6" s="128">
        <v>100</v>
      </c>
      <c r="BE6" s="58">
        <v>80</v>
      </c>
      <c r="BF6" s="54">
        <v>100</v>
      </c>
      <c r="BG6" s="55">
        <v>0</v>
      </c>
      <c r="BH6" s="57">
        <v>0</v>
      </c>
      <c r="BI6" s="57">
        <v>100</v>
      </c>
      <c r="BJ6" s="57">
        <v>100</v>
      </c>
      <c r="BK6" s="57">
        <v>100</v>
      </c>
      <c r="BL6" s="57">
        <v>100</v>
      </c>
      <c r="BM6" s="63">
        <v>90</v>
      </c>
      <c r="BN6" s="63">
        <v>86</v>
      </c>
      <c r="BO6" s="63">
        <v>75</v>
      </c>
      <c r="BP6" s="64"/>
      <c r="BQ6" s="64"/>
      <c r="BR6" s="63">
        <v>86</v>
      </c>
      <c r="BS6" s="63">
        <v>71</v>
      </c>
      <c r="BT6" s="63">
        <v>0</v>
      </c>
      <c r="BU6" s="63">
        <v>100</v>
      </c>
      <c r="BV6" s="63">
        <v>100</v>
      </c>
      <c r="BW6" s="63">
        <v>80</v>
      </c>
      <c r="BX6" s="64"/>
      <c r="BY6" s="64"/>
      <c r="BZ6" s="63">
        <v>100</v>
      </c>
      <c r="CA6" s="63">
        <v>70</v>
      </c>
      <c r="CB6" s="65">
        <v>30</v>
      </c>
      <c r="CC6" s="66">
        <f>(SUM(B6:CB6)-SUM(SMALL(B6:CB6,{1,2,3,4,5,6,7,8,9,10})))/64</f>
        <v>80.125</v>
      </c>
      <c r="CD6" s="103">
        <v>87</v>
      </c>
      <c r="CE6" s="68">
        <v>100</v>
      </c>
      <c r="CF6" s="68">
        <v>80</v>
      </c>
      <c r="CG6" s="68">
        <v>60</v>
      </c>
      <c r="CH6" s="68">
        <v>73</v>
      </c>
      <c r="CI6" s="104">
        <v>0</v>
      </c>
      <c r="CJ6" s="68">
        <v>0</v>
      </c>
      <c r="CK6" s="68">
        <v>60</v>
      </c>
      <c r="CL6" s="69">
        <v>80</v>
      </c>
      <c r="CM6" s="66">
        <f>AVERAGE(LARGE(CD6:CL6,{1,2,3,4,5,6,7}))</f>
        <v>77.142857142857139</v>
      </c>
      <c r="CN6" s="103">
        <v>52.5</v>
      </c>
      <c r="CO6" s="68">
        <v>65</v>
      </c>
      <c r="CP6" s="68">
        <v>75</v>
      </c>
      <c r="CQ6" s="68">
        <v>70</v>
      </c>
      <c r="CR6" s="69">
        <v>95</v>
      </c>
      <c r="CS6" s="92">
        <f>AVERAGE(CN6:CR6)</f>
        <v>71.5</v>
      </c>
      <c r="CT6" s="72">
        <f>AVERAGE(LARGE(CN6:CR6,{1,2,3,4}))</f>
        <v>76.25</v>
      </c>
      <c r="CU6" s="71"/>
      <c r="CV6" s="71">
        <v>100</v>
      </c>
      <c r="CW6" s="71">
        <f>AVERAGE(CU6:CV6)</f>
        <v>100</v>
      </c>
      <c r="CX6" s="73">
        <v>59</v>
      </c>
      <c r="CY6" s="103">
        <v>71</v>
      </c>
      <c r="CZ6" s="112">
        <f>DB6</f>
        <v>68.333333333333343</v>
      </c>
      <c r="DA6" s="71">
        <f>AVERAGE(CX6:CZ6)</f>
        <v>66.111111111111114</v>
      </c>
      <c r="DB6" s="74">
        <f>(37+4)/0.6</f>
        <v>68.333333333333343</v>
      </c>
      <c r="DC6" s="75">
        <f>0.2*CC6+0.2*CM6+0.2*CS6+0.05*CW6+0.25*DA6+0.1*DB6</f>
        <v>74.114682539682534</v>
      </c>
      <c r="DD6" s="51" t="s">
        <v>115</v>
      </c>
    </row>
    <row r="7" spans="1:108" x14ac:dyDescent="0.25">
      <c r="A7" s="52" t="s">
        <v>131</v>
      </c>
      <c r="B7" s="114">
        <v>100</v>
      </c>
      <c r="C7" s="115" t="s">
        <v>110</v>
      </c>
      <c r="D7" s="115">
        <v>100</v>
      </c>
      <c r="E7" s="115">
        <v>100</v>
      </c>
      <c r="F7" s="115">
        <v>100</v>
      </c>
      <c r="G7" s="115">
        <v>100</v>
      </c>
      <c r="H7" s="115">
        <v>100</v>
      </c>
      <c r="I7" s="115">
        <v>100</v>
      </c>
      <c r="J7" s="62">
        <v>100</v>
      </c>
      <c r="K7" s="62">
        <v>100</v>
      </c>
      <c r="L7" s="62">
        <v>100</v>
      </c>
      <c r="M7" s="62">
        <v>100</v>
      </c>
      <c r="N7" s="58">
        <v>100</v>
      </c>
      <c r="O7" s="59">
        <v>100</v>
      </c>
      <c r="P7" s="59">
        <v>100</v>
      </c>
      <c r="Q7" s="59">
        <v>100</v>
      </c>
      <c r="R7" s="59">
        <v>87</v>
      </c>
      <c r="S7" s="59">
        <v>96</v>
      </c>
      <c r="T7" s="59">
        <v>100</v>
      </c>
      <c r="U7" s="59">
        <v>75</v>
      </c>
      <c r="V7" s="59">
        <v>100</v>
      </c>
      <c r="W7" s="59">
        <v>89</v>
      </c>
      <c r="X7" s="59">
        <v>100</v>
      </c>
      <c r="Y7" s="59">
        <v>83</v>
      </c>
      <c r="Z7" s="59">
        <v>100</v>
      </c>
      <c r="AA7" s="59">
        <v>100</v>
      </c>
      <c r="AB7" s="59">
        <v>100</v>
      </c>
      <c r="AC7" s="59">
        <v>100</v>
      </c>
      <c r="AD7" s="59">
        <v>100</v>
      </c>
      <c r="AE7" s="59">
        <v>100</v>
      </c>
      <c r="AF7" s="59">
        <v>100</v>
      </c>
      <c r="AG7" s="59">
        <v>100</v>
      </c>
      <c r="AH7" s="59">
        <v>100</v>
      </c>
      <c r="AI7" s="59">
        <v>100</v>
      </c>
      <c r="AJ7" s="59">
        <v>100</v>
      </c>
      <c r="AK7" s="59">
        <v>100</v>
      </c>
      <c r="AL7" s="58">
        <v>100</v>
      </c>
      <c r="AM7" s="59">
        <v>100</v>
      </c>
      <c r="AN7" s="62">
        <v>100</v>
      </c>
      <c r="AO7" s="62">
        <v>100</v>
      </c>
      <c r="AP7" s="68">
        <v>100</v>
      </c>
      <c r="AQ7" s="59">
        <v>100</v>
      </c>
      <c r="AR7" s="59">
        <v>100</v>
      </c>
      <c r="AS7" s="59">
        <v>100</v>
      </c>
      <c r="AT7" s="59">
        <v>100</v>
      </c>
      <c r="AU7" s="59">
        <v>100</v>
      </c>
      <c r="AV7" s="59">
        <v>100</v>
      </c>
      <c r="AW7" s="59">
        <v>82</v>
      </c>
      <c r="AX7" s="59">
        <v>100</v>
      </c>
      <c r="AY7" s="59">
        <v>100</v>
      </c>
      <c r="AZ7" s="59">
        <v>100</v>
      </c>
      <c r="BA7" s="59">
        <v>100</v>
      </c>
      <c r="BB7" s="59">
        <v>100</v>
      </c>
      <c r="BC7" s="59">
        <v>100</v>
      </c>
      <c r="BD7" s="58">
        <v>100</v>
      </c>
      <c r="BE7" s="58">
        <v>100</v>
      </c>
      <c r="BF7" s="62">
        <v>100</v>
      </c>
      <c r="BG7" s="62">
        <v>100</v>
      </c>
      <c r="BH7" s="56">
        <v>0</v>
      </c>
      <c r="BI7" s="62">
        <v>100</v>
      </c>
      <c r="BJ7" s="62">
        <v>100</v>
      </c>
      <c r="BK7" s="62">
        <v>100</v>
      </c>
      <c r="BL7" s="62">
        <v>100</v>
      </c>
      <c r="BM7" s="63">
        <v>100</v>
      </c>
      <c r="BN7" s="63">
        <v>71</v>
      </c>
      <c r="BO7" s="63">
        <v>88</v>
      </c>
      <c r="BP7" s="64">
        <v>89</v>
      </c>
      <c r="BQ7" s="64">
        <v>100</v>
      </c>
      <c r="BR7" s="63">
        <v>100</v>
      </c>
      <c r="BS7" s="63">
        <v>100</v>
      </c>
      <c r="BT7" s="63">
        <v>89</v>
      </c>
      <c r="BU7" s="63">
        <v>100</v>
      </c>
      <c r="BV7" s="63">
        <v>100</v>
      </c>
      <c r="BW7" s="63">
        <v>100</v>
      </c>
      <c r="BX7" s="64">
        <v>100</v>
      </c>
      <c r="BY7" s="64">
        <v>100</v>
      </c>
      <c r="BZ7" s="63">
        <v>100</v>
      </c>
      <c r="CA7" s="63">
        <v>100</v>
      </c>
      <c r="CB7" s="65">
        <v>100</v>
      </c>
      <c r="CC7" s="66">
        <f>(SUM(B7:CB7)-SUM(SMALL(B7:CB7,{1,2,3,4,5,6,7,8,9,10,11})))/68</f>
        <v>98.529411764705884</v>
      </c>
      <c r="CD7" s="103">
        <v>87</v>
      </c>
      <c r="CE7" s="68">
        <v>80</v>
      </c>
      <c r="CF7" s="68">
        <v>95</v>
      </c>
      <c r="CG7" s="68">
        <v>100</v>
      </c>
      <c r="CH7" s="68">
        <v>87</v>
      </c>
      <c r="CI7" s="68">
        <v>93</v>
      </c>
      <c r="CJ7" s="68">
        <v>80</v>
      </c>
      <c r="CK7" s="104">
        <v>70</v>
      </c>
      <c r="CL7" s="69">
        <v>92</v>
      </c>
      <c r="CM7" s="66">
        <f>AVERAGE(LARGE(CD7:CL7,{1,2,3,4,5,6,7}))</f>
        <v>90.571428571428569</v>
      </c>
      <c r="CN7" s="103">
        <v>95</v>
      </c>
      <c r="CO7" s="68">
        <v>95</v>
      </c>
      <c r="CP7" s="68">
        <v>100</v>
      </c>
      <c r="CQ7" s="68">
        <v>100</v>
      </c>
      <c r="CR7" s="69">
        <v>80</v>
      </c>
      <c r="CS7" s="92">
        <f>AVERAGE(CN7:CR7)</f>
        <v>94</v>
      </c>
      <c r="CT7" s="72">
        <f>AVERAGE(LARGE(CN7:CR7,{1,2,3,4}))</f>
        <v>97.5</v>
      </c>
      <c r="CU7" s="71">
        <v>100</v>
      </c>
      <c r="CV7" s="71">
        <v>100</v>
      </c>
      <c r="CW7" s="71">
        <f>AVERAGE(CU7:CV7)</f>
        <v>100</v>
      </c>
      <c r="CX7" s="73">
        <v>100</v>
      </c>
      <c r="CY7" s="103">
        <v>95</v>
      </c>
      <c r="CZ7" s="60">
        <v>106</v>
      </c>
      <c r="DA7" s="71">
        <f>AVERAGE(CX7:CZ7)</f>
        <v>100.33333333333333</v>
      </c>
      <c r="DB7" s="74">
        <f>(49+5)/0.6</f>
        <v>90</v>
      </c>
      <c r="DC7" s="75">
        <f>0.2*CC7+0.2*CM7+0.2*CS7+0.05*CW7+0.25*DA7+0.1*DB7</f>
        <v>95.703501400560214</v>
      </c>
      <c r="DD7" s="51" t="s">
        <v>113</v>
      </c>
    </row>
    <row r="8" spans="1:108" x14ac:dyDescent="0.25">
      <c r="A8" s="76" t="s">
        <v>116</v>
      </c>
      <c r="B8" s="77">
        <v>100</v>
      </c>
      <c r="C8" s="101" t="s">
        <v>110</v>
      </c>
      <c r="D8" s="101">
        <v>100</v>
      </c>
      <c r="E8" s="101">
        <v>100</v>
      </c>
      <c r="F8" s="126">
        <v>0</v>
      </c>
      <c r="G8" s="78">
        <v>100</v>
      </c>
      <c r="H8" s="101">
        <v>100</v>
      </c>
      <c r="I8" s="78">
        <v>100</v>
      </c>
      <c r="J8" s="80">
        <v>100</v>
      </c>
      <c r="K8" s="80">
        <v>100</v>
      </c>
      <c r="L8" s="80">
        <v>0</v>
      </c>
      <c r="M8" s="80">
        <v>100</v>
      </c>
      <c r="N8" s="98">
        <v>0</v>
      </c>
      <c r="O8" s="82">
        <v>72</v>
      </c>
      <c r="P8" s="82">
        <v>38</v>
      </c>
      <c r="Q8" s="82">
        <v>60</v>
      </c>
      <c r="R8" s="82">
        <v>32</v>
      </c>
      <c r="S8" s="82">
        <v>76</v>
      </c>
      <c r="T8" s="82">
        <v>33</v>
      </c>
      <c r="U8" s="82">
        <v>38</v>
      </c>
      <c r="V8" s="82">
        <v>67</v>
      </c>
      <c r="W8" s="82">
        <v>33</v>
      </c>
      <c r="X8" s="82">
        <v>43</v>
      </c>
      <c r="Y8" s="82">
        <v>33</v>
      </c>
      <c r="Z8" s="130">
        <v>43</v>
      </c>
      <c r="AA8" s="130">
        <v>38</v>
      </c>
      <c r="AB8" s="82">
        <v>100</v>
      </c>
      <c r="AC8" s="82">
        <v>100</v>
      </c>
      <c r="AD8" s="82">
        <v>100</v>
      </c>
      <c r="AE8" s="82">
        <v>95</v>
      </c>
      <c r="AF8" s="82">
        <v>100</v>
      </c>
      <c r="AG8" s="82">
        <v>60</v>
      </c>
      <c r="AH8" s="82">
        <v>30</v>
      </c>
      <c r="AI8" s="98">
        <v>0</v>
      </c>
      <c r="AJ8" s="98">
        <v>0</v>
      </c>
      <c r="AK8" s="82">
        <v>5</v>
      </c>
      <c r="AL8" s="98">
        <v>0</v>
      </c>
      <c r="AM8" s="98">
        <v>0</v>
      </c>
      <c r="AN8" s="98">
        <v>0</v>
      </c>
      <c r="AO8" s="83">
        <v>100</v>
      </c>
      <c r="AP8" s="83">
        <v>0</v>
      </c>
      <c r="AQ8" s="82">
        <v>38</v>
      </c>
      <c r="AR8" s="82">
        <v>43</v>
      </c>
      <c r="AS8" s="82">
        <v>100</v>
      </c>
      <c r="AT8" s="82">
        <v>40</v>
      </c>
      <c r="AU8" s="82">
        <v>46</v>
      </c>
      <c r="AV8" s="82">
        <v>50</v>
      </c>
      <c r="AW8" s="82">
        <v>36</v>
      </c>
      <c r="AX8" s="82">
        <v>70</v>
      </c>
      <c r="AY8" s="82">
        <v>90</v>
      </c>
      <c r="AZ8" s="82">
        <v>70</v>
      </c>
      <c r="BA8" s="82">
        <v>100</v>
      </c>
      <c r="BB8" s="82">
        <v>100</v>
      </c>
      <c r="BC8" s="82">
        <v>100</v>
      </c>
      <c r="BD8" s="98">
        <v>0</v>
      </c>
      <c r="BE8" s="81">
        <v>100</v>
      </c>
      <c r="BF8" s="98">
        <v>0</v>
      </c>
      <c r="BG8" s="98">
        <v>0</v>
      </c>
      <c r="BH8" s="80">
        <v>100</v>
      </c>
      <c r="BI8" s="80">
        <v>0</v>
      </c>
      <c r="BJ8" s="80">
        <v>100</v>
      </c>
      <c r="BK8" s="80">
        <v>100</v>
      </c>
      <c r="BL8" s="80">
        <v>100</v>
      </c>
      <c r="BM8" s="84">
        <v>40</v>
      </c>
      <c r="BN8" s="84">
        <v>29</v>
      </c>
      <c r="BO8" s="84">
        <v>33</v>
      </c>
      <c r="BP8" s="64">
        <v>44</v>
      </c>
      <c r="BQ8" s="64">
        <v>34</v>
      </c>
      <c r="BR8" s="84">
        <v>71</v>
      </c>
      <c r="BS8" s="84">
        <v>29</v>
      </c>
      <c r="BT8" s="84">
        <v>41</v>
      </c>
      <c r="BU8" s="84">
        <v>100</v>
      </c>
      <c r="BV8" s="84">
        <v>100</v>
      </c>
      <c r="BW8" s="84">
        <v>30</v>
      </c>
      <c r="BX8" s="64"/>
      <c r="BY8" s="64"/>
      <c r="BZ8" s="84">
        <v>0</v>
      </c>
      <c r="CA8" s="84">
        <v>0</v>
      </c>
      <c r="CB8" s="85">
        <v>70</v>
      </c>
      <c r="CC8" s="86">
        <f>(SUM(B8:CB8)-SUM(SMALL(B8:CB8,{1,2,3,4,5,6,7,8,9,10,11,12})))/64</f>
        <v>65.625</v>
      </c>
      <c r="CD8" s="87">
        <v>73</v>
      </c>
      <c r="CE8" s="88">
        <v>93</v>
      </c>
      <c r="CF8" s="88">
        <v>75</v>
      </c>
      <c r="CG8" s="88">
        <v>100</v>
      </c>
      <c r="CH8" s="88">
        <v>87</v>
      </c>
      <c r="CI8" s="89">
        <v>0</v>
      </c>
      <c r="CJ8" s="88">
        <v>0</v>
      </c>
      <c r="CK8" s="88">
        <v>70</v>
      </c>
      <c r="CL8" s="90">
        <v>40</v>
      </c>
      <c r="CM8" s="86">
        <f>AVERAGE(LARGE(CD8:CL8,{1,2,3,4,5,6,7}))</f>
        <v>76.857142857142861</v>
      </c>
      <c r="CN8" s="87">
        <v>70</v>
      </c>
      <c r="CO8" s="88">
        <v>87.5</v>
      </c>
      <c r="CP8" s="88">
        <v>70</v>
      </c>
      <c r="CQ8" s="88">
        <v>70</v>
      </c>
      <c r="CR8" s="90">
        <v>70</v>
      </c>
      <c r="CS8" s="92">
        <f>AVERAGE(CN8:CR8)</f>
        <v>73.5</v>
      </c>
      <c r="CT8" s="93">
        <f>AVERAGE(LARGE(CN8:CR8,{1,2,3,4}))</f>
        <v>74.375</v>
      </c>
      <c r="CU8" s="92">
        <v>100</v>
      </c>
      <c r="CV8" s="92">
        <v>100</v>
      </c>
      <c r="CW8" s="92">
        <f>AVERAGE(CU8:CV8)</f>
        <v>100</v>
      </c>
      <c r="CX8" s="100">
        <v>22</v>
      </c>
      <c r="CY8" s="87">
        <v>25</v>
      </c>
      <c r="CZ8" s="83">
        <f>DB8</f>
        <v>38.333333333333336</v>
      </c>
      <c r="DA8" s="92">
        <f>AVERAGE(CX8:CZ8)</f>
        <v>28.444444444444446</v>
      </c>
      <c r="DB8" s="96">
        <f>(19+4)/0.6</f>
        <v>38.333333333333336</v>
      </c>
      <c r="DC8" s="122">
        <f>0.2*CC8+0.2*CM8+0.2*CS8+0.05*CW8+0.25*DA8+0.1*DB8</f>
        <v>59.140873015873026</v>
      </c>
      <c r="DD8" s="97" t="s">
        <v>127</v>
      </c>
    </row>
    <row r="9" spans="1:108" x14ac:dyDescent="0.25">
      <c r="A9" s="76" t="s">
        <v>137</v>
      </c>
      <c r="B9" s="117">
        <v>100</v>
      </c>
      <c r="C9" s="118" t="s">
        <v>110</v>
      </c>
      <c r="D9" s="118">
        <v>100</v>
      </c>
      <c r="E9" s="118">
        <v>100</v>
      </c>
      <c r="F9" s="118">
        <v>100</v>
      </c>
      <c r="G9" s="118">
        <v>100</v>
      </c>
      <c r="H9" s="118">
        <v>100</v>
      </c>
      <c r="I9" s="118">
        <v>100</v>
      </c>
      <c r="J9" s="107">
        <v>100</v>
      </c>
      <c r="K9" s="107">
        <v>100</v>
      </c>
      <c r="L9" s="107">
        <v>100</v>
      </c>
      <c r="M9" s="98">
        <v>0</v>
      </c>
      <c r="N9" s="98">
        <v>0</v>
      </c>
      <c r="O9" s="82">
        <v>75</v>
      </c>
      <c r="P9" s="82">
        <v>75</v>
      </c>
      <c r="Q9" s="82">
        <v>74</v>
      </c>
      <c r="R9" s="130">
        <v>57</v>
      </c>
      <c r="S9" s="82">
        <v>75</v>
      </c>
      <c r="T9" s="82">
        <v>50</v>
      </c>
      <c r="U9" s="82">
        <v>45</v>
      </c>
      <c r="V9" s="82">
        <v>67</v>
      </c>
      <c r="W9" s="82">
        <v>52</v>
      </c>
      <c r="X9" s="80">
        <v>71</v>
      </c>
      <c r="Y9" s="80">
        <v>100</v>
      </c>
      <c r="Z9" s="82">
        <v>71</v>
      </c>
      <c r="AA9" s="98">
        <v>0</v>
      </c>
      <c r="AB9" s="82">
        <v>100</v>
      </c>
      <c r="AC9" s="82">
        <v>100</v>
      </c>
      <c r="AD9" s="82">
        <v>100</v>
      </c>
      <c r="AE9" s="82">
        <v>95</v>
      </c>
      <c r="AF9" s="82">
        <v>100</v>
      </c>
      <c r="AG9" s="82">
        <v>60</v>
      </c>
      <c r="AH9" s="82">
        <v>90</v>
      </c>
      <c r="AI9" s="82">
        <v>85</v>
      </c>
      <c r="AJ9" s="82">
        <v>85</v>
      </c>
      <c r="AK9" s="82">
        <v>100</v>
      </c>
      <c r="AL9" s="98">
        <v>0</v>
      </c>
      <c r="AM9" s="98">
        <v>0</v>
      </c>
      <c r="AN9" s="107">
        <v>100</v>
      </c>
      <c r="AO9" s="98">
        <v>0</v>
      </c>
      <c r="AP9" s="88">
        <v>100</v>
      </c>
      <c r="AQ9" s="80">
        <v>63</v>
      </c>
      <c r="AR9" s="80">
        <v>86</v>
      </c>
      <c r="AS9" s="82">
        <v>75</v>
      </c>
      <c r="AT9" s="82">
        <v>30</v>
      </c>
      <c r="AU9" s="82">
        <v>54</v>
      </c>
      <c r="AV9" s="82">
        <v>75</v>
      </c>
      <c r="AW9" s="82">
        <v>60</v>
      </c>
      <c r="AX9" s="82">
        <v>0</v>
      </c>
      <c r="AY9" s="82">
        <v>10</v>
      </c>
      <c r="AZ9" s="82">
        <v>100</v>
      </c>
      <c r="BA9" s="82">
        <v>100</v>
      </c>
      <c r="BB9" s="82">
        <v>100</v>
      </c>
      <c r="BC9" s="82">
        <v>20</v>
      </c>
      <c r="BD9" s="81">
        <v>0</v>
      </c>
      <c r="BE9" s="81">
        <v>100</v>
      </c>
      <c r="BF9" s="107">
        <v>100</v>
      </c>
      <c r="BG9" s="107">
        <v>100</v>
      </c>
      <c r="BH9" s="107">
        <v>0</v>
      </c>
      <c r="BI9" s="107">
        <v>100</v>
      </c>
      <c r="BJ9" s="107">
        <v>100</v>
      </c>
      <c r="BK9" s="107">
        <v>100</v>
      </c>
      <c r="BL9" s="107">
        <v>100</v>
      </c>
      <c r="BM9" s="63">
        <v>70</v>
      </c>
      <c r="BN9" s="63">
        <v>86</v>
      </c>
      <c r="BO9" s="63">
        <v>63</v>
      </c>
      <c r="BP9" s="64">
        <v>78</v>
      </c>
      <c r="BQ9" s="64"/>
      <c r="BR9" s="63">
        <v>86</v>
      </c>
      <c r="BS9" s="63">
        <v>57</v>
      </c>
      <c r="BT9" s="63">
        <v>89</v>
      </c>
      <c r="BU9" s="63">
        <v>100</v>
      </c>
      <c r="BV9" s="63">
        <v>0</v>
      </c>
      <c r="BW9" s="63">
        <v>10</v>
      </c>
      <c r="BX9" s="64">
        <v>100</v>
      </c>
      <c r="BY9" s="64">
        <v>100</v>
      </c>
      <c r="BZ9" s="63">
        <v>100</v>
      </c>
      <c r="CA9" s="63">
        <v>70</v>
      </c>
      <c r="CB9" s="65">
        <v>70</v>
      </c>
      <c r="CC9" s="66">
        <f>(SUM(B9:CB9)-SUM(SMALL(B9:CB9,{1,2,3,4,5,6,7,8,9,10,11})))/66</f>
        <v>82.86363636363636</v>
      </c>
      <c r="CD9" s="87">
        <v>57</v>
      </c>
      <c r="CE9" s="88">
        <v>80</v>
      </c>
      <c r="CF9" s="88">
        <v>80</v>
      </c>
      <c r="CG9" s="88">
        <v>93</v>
      </c>
      <c r="CH9" s="88">
        <v>100</v>
      </c>
      <c r="CI9" s="88">
        <v>80</v>
      </c>
      <c r="CJ9" s="88">
        <v>70</v>
      </c>
      <c r="CK9" s="88">
        <v>70</v>
      </c>
      <c r="CL9" s="102">
        <v>0</v>
      </c>
      <c r="CM9" s="66">
        <f>AVERAGE(LARGE(CD9:CL9,{1,2,3,4,5,6,7}))</f>
        <v>81.857142857142861</v>
      </c>
      <c r="CN9" s="87">
        <v>65</v>
      </c>
      <c r="CO9" s="88">
        <v>50</v>
      </c>
      <c r="CP9" s="88">
        <v>65</v>
      </c>
      <c r="CQ9" s="88">
        <v>85</v>
      </c>
      <c r="CR9" s="90">
        <v>57.5</v>
      </c>
      <c r="CS9" s="92">
        <f>AVERAGE(CN9:CR9)</f>
        <v>64.5</v>
      </c>
      <c r="CT9" s="72">
        <f>AVERAGE(LARGE(CN9:CR9,{1,2,3,4}))</f>
        <v>68.125</v>
      </c>
      <c r="CU9" s="92"/>
      <c r="CV9" s="92">
        <v>100</v>
      </c>
      <c r="CW9" s="92">
        <f>AVERAGE(CU9:CV9)</f>
        <v>100</v>
      </c>
      <c r="CX9" s="100">
        <v>50</v>
      </c>
      <c r="CY9" s="87">
        <v>48</v>
      </c>
      <c r="CZ9" s="95">
        <f>DB9</f>
        <v>60</v>
      </c>
      <c r="DA9" s="92">
        <f>AVERAGE(CX9:CZ9)</f>
        <v>52.666666666666664</v>
      </c>
      <c r="DB9" s="74">
        <f>(32+4)/0.6</f>
        <v>60</v>
      </c>
      <c r="DC9" s="75">
        <f>0.2*CC9+0.2*CM9+0.2*CS9+0.05*CW9+0.25*DA9+0.1*DB9</f>
        <v>70.010822510822507</v>
      </c>
      <c r="DD9" s="97" t="s">
        <v>115</v>
      </c>
    </row>
    <row r="10" spans="1:108" x14ac:dyDescent="0.25">
      <c r="A10" s="76" t="s">
        <v>122</v>
      </c>
      <c r="B10" s="77">
        <v>100</v>
      </c>
      <c r="C10" s="78" t="s">
        <v>110</v>
      </c>
      <c r="D10" s="78">
        <v>100</v>
      </c>
      <c r="E10" s="78">
        <v>100</v>
      </c>
      <c r="F10" s="78">
        <v>100</v>
      </c>
      <c r="G10" s="78">
        <v>100</v>
      </c>
      <c r="H10" s="78">
        <v>100</v>
      </c>
      <c r="I10" s="80">
        <v>100</v>
      </c>
      <c r="J10" s="80">
        <v>100</v>
      </c>
      <c r="K10" s="98">
        <v>0</v>
      </c>
      <c r="L10" s="79">
        <v>0</v>
      </c>
      <c r="M10" s="98">
        <v>0</v>
      </c>
      <c r="N10" s="127">
        <v>100</v>
      </c>
      <c r="O10" s="82">
        <v>73</v>
      </c>
      <c r="P10" s="82">
        <v>100</v>
      </c>
      <c r="Q10" s="82">
        <v>80</v>
      </c>
      <c r="R10" s="82">
        <v>62</v>
      </c>
      <c r="S10" s="82">
        <v>76</v>
      </c>
      <c r="T10" s="82">
        <v>83</v>
      </c>
      <c r="U10" s="82">
        <v>45</v>
      </c>
      <c r="V10" s="82">
        <v>80</v>
      </c>
      <c r="W10" s="82">
        <v>44</v>
      </c>
      <c r="X10" s="98">
        <v>0</v>
      </c>
      <c r="Y10" s="82">
        <v>67</v>
      </c>
      <c r="Z10" s="82">
        <v>57</v>
      </c>
      <c r="AA10" s="82">
        <v>50</v>
      </c>
      <c r="AB10" s="82">
        <v>100</v>
      </c>
      <c r="AC10" s="82">
        <v>70</v>
      </c>
      <c r="AD10" s="98">
        <v>0</v>
      </c>
      <c r="AE10" s="82">
        <v>95</v>
      </c>
      <c r="AF10" s="82">
        <v>100</v>
      </c>
      <c r="AG10" s="82">
        <v>60</v>
      </c>
      <c r="AH10" s="82">
        <v>90</v>
      </c>
      <c r="AI10" s="82">
        <v>55</v>
      </c>
      <c r="AJ10" s="82">
        <v>85</v>
      </c>
      <c r="AK10" s="82">
        <v>100</v>
      </c>
      <c r="AL10" s="127">
        <v>100</v>
      </c>
      <c r="AM10" s="98">
        <v>0</v>
      </c>
      <c r="AN10" s="98">
        <v>0</v>
      </c>
      <c r="AO10" s="83">
        <v>100</v>
      </c>
      <c r="AP10" s="99">
        <v>100</v>
      </c>
      <c r="AQ10" s="82">
        <v>50</v>
      </c>
      <c r="AR10" s="82">
        <v>100</v>
      </c>
      <c r="AS10" s="82">
        <v>100</v>
      </c>
      <c r="AT10" s="82">
        <v>90</v>
      </c>
      <c r="AU10" s="82">
        <v>46</v>
      </c>
      <c r="AV10" s="82">
        <v>50</v>
      </c>
      <c r="AW10" s="82">
        <v>70</v>
      </c>
      <c r="AX10" s="82">
        <v>100</v>
      </c>
      <c r="AY10" s="82">
        <v>20</v>
      </c>
      <c r="AZ10" s="82">
        <v>10</v>
      </c>
      <c r="BA10" s="82">
        <v>50</v>
      </c>
      <c r="BB10" s="82">
        <v>10</v>
      </c>
      <c r="BC10" s="82">
        <v>20</v>
      </c>
      <c r="BD10" s="127">
        <v>30</v>
      </c>
      <c r="BE10" s="79">
        <v>0</v>
      </c>
      <c r="BF10" s="80">
        <v>100</v>
      </c>
      <c r="BG10" s="80">
        <v>100</v>
      </c>
      <c r="BH10" s="80">
        <v>100</v>
      </c>
      <c r="BI10" s="80">
        <v>100</v>
      </c>
      <c r="BJ10" s="80">
        <v>100</v>
      </c>
      <c r="BK10" s="80">
        <v>100</v>
      </c>
      <c r="BL10" s="80">
        <v>100</v>
      </c>
      <c r="BM10" s="63">
        <v>75</v>
      </c>
      <c r="BN10" s="63">
        <v>0</v>
      </c>
      <c r="BO10" s="63">
        <v>0</v>
      </c>
      <c r="BP10" s="64"/>
      <c r="BQ10" s="64"/>
      <c r="BR10" s="63">
        <v>86</v>
      </c>
      <c r="BS10" s="63">
        <v>43</v>
      </c>
      <c r="BT10" s="63">
        <v>52</v>
      </c>
      <c r="BU10" s="63">
        <v>100</v>
      </c>
      <c r="BV10" s="63">
        <v>100</v>
      </c>
      <c r="BW10" s="63">
        <v>0</v>
      </c>
      <c r="BX10" s="64"/>
      <c r="BY10" s="64"/>
      <c r="BZ10" s="63">
        <v>0</v>
      </c>
      <c r="CA10" s="63">
        <v>0</v>
      </c>
      <c r="CB10" s="65">
        <v>70</v>
      </c>
      <c r="CC10" s="66">
        <f>(SUM(B10:CB10)-SUM(SMALL(B10:CB10,{1,2,3,4,5,6,7,8,9,10})))/64</f>
        <v>74.125</v>
      </c>
      <c r="CD10" s="87">
        <v>37</v>
      </c>
      <c r="CE10" s="88">
        <v>87</v>
      </c>
      <c r="CF10" s="88">
        <v>100</v>
      </c>
      <c r="CG10" s="88">
        <v>100</v>
      </c>
      <c r="CH10" s="88">
        <v>73</v>
      </c>
      <c r="CI10" s="88">
        <v>100</v>
      </c>
      <c r="CJ10" s="88">
        <v>80</v>
      </c>
      <c r="CK10" s="89">
        <v>30</v>
      </c>
      <c r="CL10" s="90">
        <v>52</v>
      </c>
      <c r="CM10" s="66">
        <f>AVERAGE(LARGE(CD10:CL10,{1,2,3,4,5,6,7}))</f>
        <v>84.571428571428569</v>
      </c>
      <c r="CN10" s="87">
        <v>60</v>
      </c>
      <c r="CO10" s="88">
        <v>90</v>
      </c>
      <c r="CP10" s="88">
        <v>50</v>
      </c>
      <c r="CQ10" s="88">
        <v>75</v>
      </c>
      <c r="CR10" s="90">
        <v>85</v>
      </c>
      <c r="CS10" s="92">
        <f>AVERAGE(CN10:CR10)</f>
        <v>72</v>
      </c>
      <c r="CT10" s="72">
        <f>AVERAGE(LARGE(CN10:CR10,{1,2,3,4}))</f>
        <v>77.5</v>
      </c>
      <c r="CU10" s="109">
        <v>100</v>
      </c>
      <c r="CV10" s="92">
        <v>100</v>
      </c>
      <c r="CW10" s="92">
        <f>AVERAGE(CU10:CV10)</f>
        <v>100</v>
      </c>
      <c r="CX10" s="110">
        <f>DB10</f>
        <v>38.333333333333336</v>
      </c>
      <c r="CY10" s="87">
        <v>43</v>
      </c>
      <c r="CZ10" s="83">
        <v>60</v>
      </c>
      <c r="DA10" s="92">
        <f>AVERAGE(CX10:CZ10)</f>
        <v>47.111111111111114</v>
      </c>
      <c r="DB10" s="74">
        <f>(20+3)/0.6</f>
        <v>38.333333333333336</v>
      </c>
      <c r="DC10" s="75">
        <f>0.2*CC10+0.2*CM10+0.2*CS10+0.05*CW10+0.25*DA10+0.1*DB10</f>
        <v>66.75039682539682</v>
      </c>
      <c r="DD10" s="97" t="s">
        <v>120</v>
      </c>
    </row>
    <row r="11" spans="1:108" x14ac:dyDescent="0.25">
      <c r="A11" s="76" t="s">
        <v>117</v>
      </c>
      <c r="B11" s="77">
        <v>100</v>
      </c>
      <c r="C11" s="78" t="s">
        <v>110</v>
      </c>
      <c r="D11" s="78">
        <v>100</v>
      </c>
      <c r="E11" s="78">
        <v>100</v>
      </c>
      <c r="F11" s="78">
        <v>100</v>
      </c>
      <c r="G11" s="78">
        <v>100</v>
      </c>
      <c r="H11" s="78">
        <v>100</v>
      </c>
      <c r="I11" s="78">
        <v>100</v>
      </c>
      <c r="J11" s="98">
        <v>0</v>
      </c>
      <c r="K11" s="80">
        <v>100</v>
      </c>
      <c r="L11" s="80">
        <v>100</v>
      </c>
      <c r="M11" s="80">
        <v>100</v>
      </c>
      <c r="N11" s="81">
        <v>100</v>
      </c>
      <c r="O11" s="82">
        <v>73</v>
      </c>
      <c r="P11" s="82">
        <v>75</v>
      </c>
      <c r="Q11" s="82">
        <v>86</v>
      </c>
      <c r="R11" s="82">
        <v>78</v>
      </c>
      <c r="S11" s="82">
        <v>80</v>
      </c>
      <c r="T11" s="82">
        <v>83</v>
      </c>
      <c r="U11" s="82">
        <v>50</v>
      </c>
      <c r="V11" s="130">
        <v>67</v>
      </c>
      <c r="W11" s="82">
        <v>78</v>
      </c>
      <c r="X11" s="82">
        <v>86</v>
      </c>
      <c r="Y11" s="82">
        <v>83</v>
      </c>
      <c r="Z11" s="82">
        <v>71</v>
      </c>
      <c r="AA11" s="82">
        <v>53</v>
      </c>
      <c r="AB11" s="82">
        <v>100</v>
      </c>
      <c r="AC11" s="82">
        <v>100</v>
      </c>
      <c r="AD11" s="82">
        <v>100</v>
      </c>
      <c r="AE11" s="82">
        <v>95</v>
      </c>
      <c r="AF11" s="82">
        <v>100</v>
      </c>
      <c r="AG11" s="82">
        <v>60</v>
      </c>
      <c r="AH11" s="82">
        <v>90</v>
      </c>
      <c r="AI11" s="82">
        <v>40</v>
      </c>
      <c r="AJ11" s="82">
        <v>85</v>
      </c>
      <c r="AK11" s="82">
        <v>100</v>
      </c>
      <c r="AL11" s="81">
        <v>100</v>
      </c>
      <c r="AM11" s="130">
        <v>100</v>
      </c>
      <c r="AN11" s="83">
        <v>100</v>
      </c>
      <c r="AO11" s="83">
        <v>100</v>
      </c>
      <c r="AP11" s="99">
        <v>100</v>
      </c>
      <c r="AQ11" s="82">
        <v>75</v>
      </c>
      <c r="AR11" s="82">
        <v>100</v>
      </c>
      <c r="AS11" s="82">
        <v>75</v>
      </c>
      <c r="AT11" s="82">
        <v>80</v>
      </c>
      <c r="AU11" s="82">
        <v>59</v>
      </c>
      <c r="AV11" s="82">
        <v>50</v>
      </c>
      <c r="AW11" s="82">
        <v>50</v>
      </c>
      <c r="AX11" s="82">
        <v>100</v>
      </c>
      <c r="AY11" s="82">
        <v>90</v>
      </c>
      <c r="AZ11" s="82">
        <v>100</v>
      </c>
      <c r="BA11" s="82">
        <v>100</v>
      </c>
      <c r="BB11" s="82">
        <v>100</v>
      </c>
      <c r="BC11" s="82">
        <v>20</v>
      </c>
      <c r="BD11" s="81">
        <v>100</v>
      </c>
      <c r="BE11" s="95">
        <v>0</v>
      </c>
      <c r="BF11" s="80">
        <v>100</v>
      </c>
      <c r="BG11" s="80">
        <v>100</v>
      </c>
      <c r="BH11" s="80">
        <v>100</v>
      </c>
      <c r="BI11" s="80">
        <v>100</v>
      </c>
      <c r="BJ11" s="80">
        <v>100</v>
      </c>
      <c r="BK11" s="80">
        <v>100</v>
      </c>
      <c r="BL11" s="80">
        <v>100</v>
      </c>
      <c r="BM11" s="63">
        <v>90</v>
      </c>
      <c r="BN11" s="63">
        <v>0</v>
      </c>
      <c r="BO11" s="63">
        <v>0</v>
      </c>
      <c r="BP11" s="64"/>
      <c r="BQ11" s="64"/>
      <c r="BR11" s="63">
        <v>43</v>
      </c>
      <c r="BS11" s="63">
        <v>29</v>
      </c>
      <c r="BT11" s="63">
        <v>33</v>
      </c>
      <c r="BU11" s="63">
        <v>100</v>
      </c>
      <c r="BV11" s="63">
        <v>0</v>
      </c>
      <c r="BW11" s="63">
        <v>80</v>
      </c>
      <c r="BX11" s="64">
        <v>100</v>
      </c>
      <c r="BY11" s="64">
        <v>100</v>
      </c>
      <c r="BZ11" s="63">
        <v>100</v>
      </c>
      <c r="CA11" s="63">
        <v>70</v>
      </c>
      <c r="CB11" s="65">
        <v>10</v>
      </c>
      <c r="CC11" s="66">
        <f>(SUM(B11:CB11)-SUM(SMALL(B11:CB11,{1,2,3,4,5,6,7,8,9,10})))/66</f>
        <v>88.712121212121218</v>
      </c>
      <c r="CD11" s="87">
        <v>97</v>
      </c>
      <c r="CE11" s="88">
        <v>93</v>
      </c>
      <c r="CF11" s="88">
        <v>90</v>
      </c>
      <c r="CG11" s="88">
        <v>87</v>
      </c>
      <c r="CH11" s="89">
        <v>0</v>
      </c>
      <c r="CI11" s="88">
        <v>87</v>
      </c>
      <c r="CJ11" s="88">
        <v>0</v>
      </c>
      <c r="CK11" s="88">
        <v>100</v>
      </c>
      <c r="CL11" s="90">
        <v>80</v>
      </c>
      <c r="CM11" s="66">
        <f>AVERAGE(LARGE(CD11:CL11,{1,2,3,4,5,6,7}))</f>
        <v>90.571428571428569</v>
      </c>
      <c r="CN11" s="87">
        <v>75</v>
      </c>
      <c r="CO11" s="88">
        <v>75</v>
      </c>
      <c r="CP11" s="88">
        <v>100</v>
      </c>
      <c r="CQ11" s="88">
        <v>65</v>
      </c>
      <c r="CR11" s="90">
        <v>35</v>
      </c>
      <c r="CS11" s="92">
        <f>AVERAGE(CN11:CR11)</f>
        <v>70</v>
      </c>
      <c r="CT11" s="72">
        <f>AVERAGE(LARGE(CN11:CR11,{1,2,3,4}))</f>
        <v>78.75</v>
      </c>
      <c r="CU11" s="92">
        <v>100</v>
      </c>
      <c r="CV11" s="92">
        <v>100</v>
      </c>
      <c r="CW11" s="92">
        <f>AVERAGE(CU11:CV11)</f>
        <v>100</v>
      </c>
      <c r="CX11" s="100">
        <v>75</v>
      </c>
      <c r="CY11" s="87">
        <v>61</v>
      </c>
      <c r="CZ11" s="95">
        <f>DB11</f>
        <v>85</v>
      </c>
      <c r="DA11" s="92">
        <f>AVERAGE(CX11:CZ11)</f>
        <v>73.666666666666671</v>
      </c>
      <c r="DB11" s="74">
        <f>(46+5)/0.6</f>
        <v>85</v>
      </c>
      <c r="DC11" s="75">
        <f>0.2*CC11+0.2*CM11+0.2*CS11+0.05*CW11+0.25*DA11+0.1*DB11</f>
        <v>81.773376623376635</v>
      </c>
      <c r="DD11" s="97" t="s">
        <v>111</v>
      </c>
    </row>
    <row r="12" spans="1:108" x14ac:dyDescent="0.25">
      <c r="A12" s="52" t="s">
        <v>112</v>
      </c>
      <c r="B12" s="53">
        <v>100</v>
      </c>
      <c r="C12" s="54" t="s">
        <v>110</v>
      </c>
      <c r="D12" s="54">
        <v>100</v>
      </c>
      <c r="E12" s="54">
        <v>100</v>
      </c>
      <c r="F12" s="54">
        <v>100</v>
      </c>
      <c r="G12" s="55">
        <v>0</v>
      </c>
      <c r="H12" s="54">
        <v>100</v>
      </c>
      <c r="I12" s="54">
        <v>100</v>
      </c>
      <c r="J12" s="56">
        <v>0</v>
      </c>
      <c r="K12" s="56">
        <v>0</v>
      </c>
      <c r="L12" s="55">
        <v>0</v>
      </c>
      <c r="M12" s="54">
        <v>100</v>
      </c>
      <c r="N12" s="58">
        <v>100</v>
      </c>
      <c r="O12" s="59">
        <v>100</v>
      </c>
      <c r="P12" s="59">
        <v>95</v>
      </c>
      <c r="Q12" s="59">
        <v>100</v>
      </c>
      <c r="R12" s="59">
        <v>86</v>
      </c>
      <c r="S12" s="59">
        <v>96</v>
      </c>
      <c r="T12" s="59">
        <v>83</v>
      </c>
      <c r="U12" s="59">
        <v>88</v>
      </c>
      <c r="V12" s="59">
        <v>67</v>
      </c>
      <c r="W12" s="59">
        <v>89</v>
      </c>
      <c r="X12" s="129">
        <v>100</v>
      </c>
      <c r="Y12" s="59">
        <v>83</v>
      </c>
      <c r="Z12" s="59">
        <v>100</v>
      </c>
      <c r="AA12" s="59">
        <v>94</v>
      </c>
      <c r="AB12" s="59">
        <v>100</v>
      </c>
      <c r="AC12" s="59">
        <v>100</v>
      </c>
      <c r="AD12" s="129">
        <v>100</v>
      </c>
      <c r="AE12" s="59">
        <v>100</v>
      </c>
      <c r="AF12" s="59">
        <v>100</v>
      </c>
      <c r="AG12" s="59">
        <v>100</v>
      </c>
      <c r="AH12" s="59">
        <v>100</v>
      </c>
      <c r="AI12" s="59">
        <v>100</v>
      </c>
      <c r="AJ12" s="59">
        <v>100</v>
      </c>
      <c r="AK12" s="59">
        <v>100</v>
      </c>
      <c r="AL12" s="58">
        <v>100</v>
      </c>
      <c r="AM12" s="129">
        <v>100</v>
      </c>
      <c r="AN12" s="131">
        <v>100</v>
      </c>
      <c r="AO12" s="60">
        <v>100</v>
      </c>
      <c r="AP12" s="61">
        <v>100</v>
      </c>
      <c r="AQ12" s="59">
        <v>88</v>
      </c>
      <c r="AR12" s="59">
        <v>100</v>
      </c>
      <c r="AS12" s="59">
        <v>100</v>
      </c>
      <c r="AT12" s="59">
        <v>90</v>
      </c>
      <c r="AU12" s="59">
        <v>88</v>
      </c>
      <c r="AV12" s="59">
        <v>100</v>
      </c>
      <c r="AW12" s="59">
        <v>100</v>
      </c>
      <c r="AX12" s="59">
        <v>100</v>
      </c>
      <c r="AY12" s="59">
        <v>100</v>
      </c>
      <c r="AZ12" s="59">
        <v>100</v>
      </c>
      <c r="BA12" s="59">
        <v>100</v>
      </c>
      <c r="BB12" s="59">
        <v>100</v>
      </c>
      <c r="BC12" s="59">
        <v>100</v>
      </c>
      <c r="BD12" s="58">
        <v>100</v>
      </c>
      <c r="BE12" s="128">
        <v>100</v>
      </c>
      <c r="BF12" s="57">
        <v>100</v>
      </c>
      <c r="BG12" s="57">
        <v>100</v>
      </c>
      <c r="BH12" s="56">
        <v>0</v>
      </c>
      <c r="BI12" s="57">
        <v>100</v>
      </c>
      <c r="BJ12" s="62">
        <v>100</v>
      </c>
      <c r="BK12" s="62">
        <v>100</v>
      </c>
      <c r="BL12" s="62">
        <v>100</v>
      </c>
      <c r="BM12" s="63">
        <v>95</v>
      </c>
      <c r="BN12" s="63">
        <v>100</v>
      </c>
      <c r="BO12" s="63">
        <v>63</v>
      </c>
      <c r="BP12" s="64">
        <v>89</v>
      </c>
      <c r="BQ12" s="64">
        <v>88</v>
      </c>
      <c r="BR12" s="63">
        <v>86</v>
      </c>
      <c r="BS12" s="63">
        <v>100</v>
      </c>
      <c r="BT12" s="63">
        <v>100</v>
      </c>
      <c r="BU12" s="63">
        <v>100</v>
      </c>
      <c r="BV12" s="63">
        <v>100</v>
      </c>
      <c r="BW12" s="63">
        <v>100</v>
      </c>
      <c r="BX12" s="64">
        <v>100</v>
      </c>
      <c r="BY12" s="64">
        <v>100</v>
      </c>
      <c r="BZ12" s="63">
        <v>100</v>
      </c>
      <c r="CA12" s="63">
        <v>100</v>
      </c>
      <c r="CB12" s="65">
        <v>100</v>
      </c>
      <c r="CC12" s="66">
        <f>(SUM(B12:CB12)-SUM(SMALL(B12:CB12,{1,2,3,4,5,6,7,8,9,10})))/68</f>
        <v>98.32352941176471</v>
      </c>
      <c r="CD12" s="67">
        <v>0</v>
      </c>
      <c r="CE12" s="68">
        <v>87</v>
      </c>
      <c r="CF12" s="68">
        <v>90</v>
      </c>
      <c r="CG12" s="68">
        <v>100</v>
      </c>
      <c r="CH12" s="68">
        <v>87</v>
      </c>
      <c r="CI12" s="68">
        <v>100</v>
      </c>
      <c r="CJ12" s="68">
        <v>100</v>
      </c>
      <c r="CK12" s="68">
        <v>95</v>
      </c>
      <c r="CL12" s="69">
        <v>84</v>
      </c>
      <c r="CM12" s="66">
        <f>AVERAGE(LARGE(CD12:CL12,{1,2,3,4,5,6,7}))</f>
        <v>94.142857142857139</v>
      </c>
      <c r="CN12" s="70"/>
      <c r="CO12" s="68">
        <v>70</v>
      </c>
      <c r="CP12" s="68">
        <v>80</v>
      </c>
      <c r="CQ12" s="68">
        <v>100</v>
      </c>
      <c r="CR12" s="69">
        <v>97.5</v>
      </c>
      <c r="CS12" s="71">
        <f>AVERAGE(CO12:CR12)</f>
        <v>86.875</v>
      </c>
      <c r="CT12" s="72">
        <f>AVERAGE(CN12:CR12)</f>
        <v>86.875</v>
      </c>
      <c r="CU12" s="71">
        <v>100</v>
      </c>
      <c r="CV12" s="71">
        <v>100</v>
      </c>
      <c r="CW12" s="71">
        <f>AVERAGE(CU12:CV12)</f>
        <v>100</v>
      </c>
      <c r="CX12" s="73">
        <v>88</v>
      </c>
      <c r="CY12" s="67">
        <f>DB12</f>
        <v>90</v>
      </c>
      <c r="CZ12" s="60">
        <v>89</v>
      </c>
      <c r="DA12" s="71">
        <f>AVERAGE(CX12:CZ12)</f>
        <v>89</v>
      </c>
      <c r="DB12" s="74">
        <f>(50+4)/0.6</f>
        <v>90</v>
      </c>
      <c r="DC12" s="75">
        <f>0.2*CC12+0.2*CM12+0.2*CS12+0.05*CW12+0.25*DA12+0.1*DB12</f>
        <v>92.11827731092437</v>
      </c>
      <c r="DD12" s="51" t="s">
        <v>113</v>
      </c>
    </row>
    <row r="13" spans="1:108" x14ac:dyDescent="0.25">
      <c r="A13" s="52" t="s">
        <v>130</v>
      </c>
      <c r="B13" s="114">
        <v>100</v>
      </c>
      <c r="C13" s="115" t="s">
        <v>110</v>
      </c>
      <c r="D13" s="115">
        <v>100</v>
      </c>
      <c r="E13" s="115">
        <v>100</v>
      </c>
      <c r="F13" s="115">
        <v>100</v>
      </c>
      <c r="G13" s="115">
        <v>100</v>
      </c>
      <c r="H13" s="115">
        <v>100</v>
      </c>
      <c r="I13" s="62">
        <v>100</v>
      </c>
      <c r="J13" s="56">
        <v>0</v>
      </c>
      <c r="K13" s="62">
        <v>100</v>
      </c>
      <c r="L13" s="115">
        <v>100</v>
      </c>
      <c r="M13" s="62">
        <v>100</v>
      </c>
      <c r="N13" s="128">
        <v>100</v>
      </c>
      <c r="O13" s="59">
        <v>92</v>
      </c>
      <c r="P13" s="59">
        <v>95</v>
      </c>
      <c r="Q13" s="59">
        <v>80</v>
      </c>
      <c r="R13" s="129">
        <v>59</v>
      </c>
      <c r="S13" s="59">
        <v>100</v>
      </c>
      <c r="T13" s="59">
        <v>50</v>
      </c>
      <c r="U13" s="59">
        <v>57</v>
      </c>
      <c r="V13" s="59">
        <v>60</v>
      </c>
      <c r="W13" s="59">
        <v>47</v>
      </c>
      <c r="X13" s="59">
        <v>71</v>
      </c>
      <c r="Y13" s="59">
        <v>33</v>
      </c>
      <c r="Z13" s="59">
        <v>57</v>
      </c>
      <c r="AA13" s="59">
        <v>45</v>
      </c>
      <c r="AB13" s="59">
        <v>100</v>
      </c>
      <c r="AC13" s="59">
        <v>100</v>
      </c>
      <c r="AD13" s="59">
        <v>100</v>
      </c>
      <c r="AE13" s="59">
        <v>100</v>
      </c>
      <c r="AF13" s="59">
        <v>100</v>
      </c>
      <c r="AG13" s="59">
        <v>100</v>
      </c>
      <c r="AH13" s="59">
        <v>100</v>
      </c>
      <c r="AI13" s="59">
        <v>90</v>
      </c>
      <c r="AJ13" s="59">
        <v>85</v>
      </c>
      <c r="AK13" s="59">
        <v>100</v>
      </c>
      <c r="AL13" s="128">
        <v>100</v>
      </c>
      <c r="AM13" s="129">
        <v>100</v>
      </c>
      <c r="AN13" s="62">
        <v>100</v>
      </c>
      <c r="AO13" s="62">
        <v>100</v>
      </c>
      <c r="AP13" s="103">
        <v>100</v>
      </c>
      <c r="AQ13" s="59">
        <v>50</v>
      </c>
      <c r="AR13" s="59">
        <v>57</v>
      </c>
      <c r="AS13" s="59">
        <v>100</v>
      </c>
      <c r="AT13" s="129">
        <v>80</v>
      </c>
      <c r="AU13" s="59">
        <v>88</v>
      </c>
      <c r="AV13" s="59">
        <v>75</v>
      </c>
      <c r="AW13" s="59">
        <v>70</v>
      </c>
      <c r="AX13" s="59">
        <v>100</v>
      </c>
      <c r="AY13" s="59">
        <v>100</v>
      </c>
      <c r="AZ13" s="59">
        <v>100</v>
      </c>
      <c r="BA13" s="59">
        <v>100</v>
      </c>
      <c r="BB13" s="59">
        <v>100</v>
      </c>
      <c r="BC13" s="59">
        <v>100</v>
      </c>
      <c r="BD13" s="58">
        <v>100</v>
      </c>
      <c r="BE13" s="58">
        <v>100</v>
      </c>
      <c r="BF13" s="62">
        <v>100</v>
      </c>
      <c r="BG13" s="115">
        <v>100</v>
      </c>
      <c r="BH13" s="62">
        <v>100</v>
      </c>
      <c r="BI13" s="62">
        <v>100</v>
      </c>
      <c r="BJ13" s="62">
        <v>100</v>
      </c>
      <c r="BK13" s="62">
        <v>100</v>
      </c>
      <c r="BL13" s="62">
        <v>100</v>
      </c>
      <c r="BM13" s="63">
        <v>75</v>
      </c>
      <c r="BN13" s="63">
        <v>86</v>
      </c>
      <c r="BO13" s="63">
        <v>56</v>
      </c>
      <c r="BP13" s="64">
        <v>67</v>
      </c>
      <c r="BQ13" s="64">
        <v>41</v>
      </c>
      <c r="BR13" s="63">
        <v>71</v>
      </c>
      <c r="BS13" s="63">
        <v>86</v>
      </c>
      <c r="BT13" s="63">
        <v>56</v>
      </c>
      <c r="BU13" s="63">
        <v>100</v>
      </c>
      <c r="BV13" s="63">
        <v>100</v>
      </c>
      <c r="BW13" s="63">
        <v>80</v>
      </c>
      <c r="BX13" s="64">
        <v>100</v>
      </c>
      <c r="BY13" s="64">
        <v>100</v>
      </c>
      <c r="BZ13" s="63">
        <v>100</v>
      </c>
      <c r="CA13" s="63">
        <v>70</v>
      </c>
      <c r="CB13" s="65">
        <v>70</v>
      </c>
      <c r="CC13" s="66">
        <f>(SUM(B13:CB13)-SUM(SMALL(B13:CB13,{1,2,3,4,5,6,7,8,9,10,11,12})))/68</f>
        <v>90.441176470588232</v>
      </c>
      <c r="CD13" s="103">
        <v>87</v>
      </c>
      <c r="CE13" s="103">
        <v>87</v>
      </c>
      <c r="CF13" s="69">
        <v>70</v>
      </c>
      <c r="CG13" s="68">
        <v>100</v>
      </c>
      <c r="CH13" s="111">
        <v>67</v>
      </c>
      <c r="CI13" s="69">
        <v>100</v>
      </c>
      <c r="CJ13" s="69">
        <v>80</v>
      </c>
      <c r="CK13" s="69">
        <v>75</v>
      </c>
      <c r="CL13" s="69">
        <v>84</v>
      </c>
      <c r="CM13" s="66">
        <f>AVERAGE(LARGE(CD13:CL13,{1,2,3,4,5,6,7}))</f>
        <v>87.571428571428569</v>
      </c>
      <c r="CN13" s="103">
        <v>65</v>
      </c>
      <c r="CO13" s="68">
        <v>50</v>
      </c>
      <c r="CP13" s="68">
        <v>65</v>
      </c>
      <c r="CQ13" s="68">
        <v>70</v>
      </c>
      <c r="CR13" s="69">
        <v>45</v>
      </c>
      <c r="CS13" s="92">
        <f>AVERAGE(CN13:CR13)</f>
        <v>59</v>
      </c>
      <c r="CT13" s="72">
        <f>AVERAGE(LARGE(CN13:CR13,{1,2,3,4}))</f>
        <v>62.5</v>
      </c>
      <c r="CU13" s="71">
        <v>100</v>
      </c>
      <c r="CV13" s="71">
        <v>100</v>
      </c>
      <c r="CW13" s="71">
        <f>AVERAGE(CU13:CV13)</f>
        <v>100</v>
      </c>
      <c r="CX13" s="116">
        <f>DB13</f>
        <v>83.333333333333343</v>
      </c>
      <c r="CY13" s="103">
        <v>73</v>
      </c>
      <c r="CZ13" s="60">
        <v>72</v>
      </c>
      <c r="DA13" s="71">
        <f>AVERAGE(CX13:CZ13)</f>
        <v>76.111111111111114</v>
      </c>
      <c r="DB13" s="74">
        <f>(45+5)/0.6</f>
        <v>83.333333333333343</v>
      </c>
      <c r="DC13" s="75">
        <f>0.2*CC13+0.2*CM13+0.2*CS13+0.05*CW13+0.25*DA13+0.1*DB13</f>
        <v>79.763632119514469</v>
      </c>
      <c r="DD13" s="51" t="s">
        <v>111</v>
      </c>
    </row>
    <row r="14" spans="1:108" x14ac:dyDescent="0.25">
      <c r="A14" s="52" t="s">
        <v>119</v>
      </c>
      <c r="B14" s="53">
        <v>100</v>
      </c>
      <c r="C14" s="54" t="s">
        <v>110</v>
      </c>
      <c r="D14" s="54">
        <v>100</v>
      </c>
      <c r="E14" s="54">
        <v>100</v>
      </c>
      <c r="F14" s="54">
        <v>100</v>
      </c>
      <c r="G14" s="55">
        <v>0</v>
      </c>
      <c r="H14" s="55">
        <v>0</v>
      </c>
      <c r="I14" s="54">
        <v>100</v>
      </c>
      <c r="J14" s="57">
        <v>100</v>
      </c>
      <c r="K14" s="57">
        <v>100</v>
      </c>
      <c r="L14" s="57">
        <v>100</v>
      </c>
      <c r="M14" s="57">
        <v>100</v>
      </c>
      <c r="N14" s="58">
        <v>100</v>
      </c>
      <c r="O14" s="59">
        <v>100</v>
      </c>
      <c r="P14" s="59">
        <v>100</v>
      </c>
      <c r="Q14" s="59">
        <v>100</v>
      </c>
      <c r="R14" s="55">
        <v>0</v>
      </c>
      <c r="S14" s="59">
        <v>100</v>
      </c>
      <c r="T14" s="59">
        <v>100</v>
      </c>
      <c r="U14" s="129">
        <v>100</v>
      </c>
      <c r="V14" s="59">
        <v>100</v>
      </c>
      <c r="W14" s="59">
        <v>100</v>
      </c>
      <c r="X14" s="59">
        <v>100</v>
      </c>
      <c r="Y14" s="129">
        <v>100</v>
      </c>
      <c r="Z14" s="59">
        <v>100</v>
      </c>
      <c r="AA14" s="59">
        <v>94</v>
      </c>
      <c r="AB14" s="59">
        <v>100</v>
      </c>
      <c r="AC14" s="59">
        <v>100</v>
      </c>
      <c r="AD14" s="59">
        <v>100</v>
      </c>
      <c r="AE14" s="59">
        <v>100</v>
      </c>
      <c r="AF14" s="59">
        <v>100</v>
      </c>
      <c r="AG14" s="59">
        <v>100</v>
      </c>
      <c r="AH14" s="59">
        <v>100</v>
      </c>
      <c r="AI14" s="59">
        <v>100</v>
      </c>
      <c r="AJ14" s="59">
        <v>100</v>
      </c>
      <c r="AK14" s="59">
        <v>100</v>
      </c>
      <c r="AL14" s="58">
        <v>100</v>
      </c>
      <c r="AM14" s="59">
        <v>100</v>
      </c>
      <c r="AN14" s="60">
        <v>100</v>
      </c>
      <c r="AO14" s="131">
        <v>100</v>
      </c>
      <c r="AP14" s="61">
        <v>100</v>
      </c>
      <c r="AQ14" s="59">
        <v>88</v>
      </c>
      <c r="AR14" s="59">
        <v>100</v>
      </c>
      <c r="AS14" s="59">
        <v>100</v>
      </c>
      <c r="AT14" s="59">
        <v>100</v>
      </c>
      <c r="AU14" s="59">
        <v>100</v>
      </c>
      <c r="AV14" s="59">
        <v>100</v>
      </c>
      <c r="AW14" s="59">
        <v>100</v>
      </c>
      <c r="AX14" s="59">
        <v>100</v>
      </c>
      <c r="AY14" s="59">
        <v>100</v>
      </c>
      <c r="AZ14" s="59">
        <v>100</v>
      </c>
      <c r="BA14" s="59">
        <v>100</v>
      </c>
      <c r="BB14" s="59">
        <v>100</v>
      </c>
      <c r="BC14" s="59">
        <v>100</v>
      </c>
      <c r="BD14" s="58">
        <v>100</v>
      </c>
      <c r="BE14" s="58">
        <v>100</v>
      </c>
      <c r="BF14" s="57">
        <v>100</v>
      </c>
      <c r="BG14" s="57">
        <v>100</v>
      </c>
      <c r="BH14" s="57">
        <v>100</v>
      </c>
      <c r="BI14" s="57">
        <v>100</v>
      </c>
      <c r="BJ14" s="57">
        <v>100</v>
      </c>
      <c r="BK14" s="57">
        <v>100</v>
      </c>
      <c r="BL14" s="57">
        <v>100</v>
      </c>
      <c r="BM14" s="63">
        <v>100</v>
      </c>
      <c r="BN14" s="63">
        <v>100</v>
      </c>
      <c r="BO14" s="63">
        <v>100</v>
      </c>
      <c r="BP14" s="64">
        <v>100</v>
      </c>
      <c r="BQ14" s="64">
        <v>100</v>
      </c>
      <c r="BR14" s="63">
        <v>100</v>
      </c>
      <c r="BS14" s="63">
        <v>100</v>
      </c>
      <c r="BT14" s="63">
        <v>100</v>
      </c>
      <c r="BU14" s="63">
        <v>100</v>
      </c>
      <c r="BV14" s="63">
        <v>100</v>
      </c>
      <c r="BW14" s="63">
        <v>100</v>
      </c>
      <c r="BX14" s="64">
        <v>100</v>
      </c>
      <c r="BY14" s="64">
        <v>100</v>
      </c>
      <c r="BZ14" s="63">
        <v>100</v>
      </c>
      <c r="CA14" s="63">
        <v>100</v>
      </c>
      <c r="CB14" s="65">
        <v>100</v>
      </c>
      <c r="CC14" s="66">
        <f>(SUM(B14:CB14)-SUM(SMALL(B14:CB14,{1,2,3,4,5,6,7,8,9,10})))/68</f>
        <v>100</v>
      </c>
      <c r="CD14" s="103">
        <v>97</v>
      </c>
      <c r="CE14" s="103">
        <v>100</v>
      </c>
      <c r="CF14" s="68">
        <v>90</v>
      </c>
      <c r="CG14" s="69">
        <v>100</v>
      </c>
      <c r="CH14" s="69">
        <v>100</v>
      </c>
      <c r="CI14" s="69">
        <v>93</v>
      </c>
      <c r="CJ14" s="111">
        <v>75</v>
      </c>
      <c r="CK14" s="69">
        <v>75</v>
      </c>
      <c r="CL14" s="69">
        <v>92</v>
      </c>
      <c r="CM14" s="66">
        <f>AVERAGE(LARGE(CD14:CL14,{1,2,3,4,5,6,7}))</f>
        <v>96</v>
      </c>
      <c r="CN14" s="103">
        <v>107.5</v>
      </c>
      <c r="CO14" s="68">
        <v>105</v>
      </c>
      <c r="CP14" s="68">
        <v>100</v>
      </c>
      <c r="CQ14" s="68">
        <v>110</v>
      </c>
      <c r="CR14" s="69">
        <v>100</v>
      </c>
      <c r="CS14" s="92">
        <f>AVERAGE(CN14:CR14)</f>
        <v>104.5</v>
      </c>
      <c r="CT14" s="72">
        <f>AVERAGE(LARGE(CN14:CR14,{1,2,3,4}))</f>
        <v>105.625</v>
      </c>
      <c r="CU14" s="71">
        <v>100</v>
      </c>
      <c r="CV14" s="71">
        <v>100</v>
      </c>
      <c r="CW14" s="71">
        <f>AVERAGE(CU14:CV14)</f>
        <v>100</v>
      </c>
      <c r="CX14" s="73">
        <v>103</v>
      </c>
      <c r="CY14" s="67">
        <f>DB14</f>
        <v>106.66666666666667</v>
      </c>
      <c r="CZ14" s="60">
        <v>109</v>
      </c>
      <c r="DA14" s="71">
        <f>AVERAGE(CX14:CZ14)</f>
        <v>106.22222222222223</v>
      </c>
      <c r="DB14" s="74">
        <f>(59+5)/0.6</f>
        <v>106.66666666666667</v>
      </c>
      <c r="DC14" s="75">
        <f>0.2*CC14+0.2*CM14+0.2*CS14+0.05*CW14+0.25*DA14+0.1*DB14</f>
        <v>102.32222222222224</v>
      </c>
      <c r="DD14" s="51" t="s">
        <v>113</v>
      </c>
    </row>
    <row r="15" spans="1:108" x14ac:dyDescent="0.25">
      <c r="A15" s="52" t="s">
        <v>128</v>
      </c>
      <c r="B15" s="53">
        <v>100</v>
      </c>
      <c r="C15" s="54" t="s">
        <v>110</v>
      </c>
      <c r="D15" s="55">
        <v>0</v>
      </c>
      <c r="E15" s="54">
        <v>100</v>
      </c>
      <c r="F15" s="54">
        <v>100</v>
      </c>
      <c r="G15" s="54">
        <v>100</v>
      </c>
      <c r="H15" s="54">
        <v>100</v>
      </c>
      <c r="I15" s="57">
        <v>100</v>
      </c>
      <c r="J15" s="57">
        <v>100</v>
      </c>
      <c r="K15" s="57">
        <v>100</v>
      </c>
      <c r="L15" s="57">
        <v>100</v>
      </c>
      <c r="M15" s="57">
        <v>100</v>
      </c>
      <c r="N15" s="58">
        <v>100</v>
      </c>
      <c r="O15" s="59">
        <v>80</v>
      </c>
      <c r="P15" s="59">
        <v>100</v>
      </c>
      <c r="Q15" s="59">
        <v>86</v>
      </c>
      <c r="R15" s="56">
        <v>0</v>
      </c>
      <c r="S15" s="59">
        <v>100</v>
      </c>
      <c r="T15" s="59">
        <v>100</v>
      </c>
      <c r="U15" s="59">
        <v>95</v>
      </c>
      <c r="V15" s="59">
        <v>100</v>
      </c>
      <c r="W15" s="56">
        <v>0</v>
      </c>
      <c r="X15" s="59">
        <v>86</v>
      </c>
      <c r="Y15" s="59">
        <v>67</v>
      </c>
      <c r="Z15" s="59">
        <v>86</v>
      </c>
      <c r="AA15" s="56">
        <v>0</v>
      </c>
      <c r="AB15" s="59">
        <v>100</v>
      </c>
      <c r="AC15" s="59">
        <v>100</v>
      </c>
      <c r="AD15" s="59">
        <v>100</v>
      </c>
      <c r="AE15" s="59">
        <v>95</v>
      </c>
      <c r="AF15" s="59">
        <v>100</v>
      </c>
      <c r="AG15" s="59">
        <v>80</v>
      </c>
      <c r="AH15" s="59">
        <v>90</v>
      </c>
      <c r="AI15" s="59">
        <v>85</v>
      </c>
      <c r="AJ15" s="59">
        <v>85</v>
      </c>
      <c r="AK15" s="59">
        <v>100</v>
      </c>
      <c r="AL15" s="58">
        <v>100</v>
      </c>
      <c r="AM15" s="59">
        <v>100</v>
      </c>
      <c r="AN15" s="60">
        <v>100</v>
      </c>
      <c r="AO15" s="60">
        <v>100</v>
      </c>
      <c r="AP15" s="60">
        <v>100</v>
      </c>
      <c r="AQ15" s="59">
        <v>88</v>
      </c>
      <c r="AR15" s="59">
        <v>100</v>
      </c>
      <c r="AS15" s="59">
        <v>100</v>
      </c>
      <c r="AT15" s="59">
        <v>90</v>
      </c>
      <c r="AU15" s="59">
        <v>88</v>
      </c>
      <c r="AV15" s="59">
        <v>100</v>
      </c>
      <c r="AW15" s="59">
        <v>70</v>
      </c>
      <c r="AX15" s="59">
        <v>100</v>
      </c>
      <c r="AY15" s="59">
        <v>90</v>
      </c>
      <c r="AZ15" s="59">
        <v>100</v>
      </c>
      <c r="BA15" s="59">
        <v>100</v>
      </c>
      <c r="BB15" s="59">
        <v>100</v>
      </c>
      <c r="BC15" s="59">
        <v>100</v>
      </c>
      <c r="BD15" s="58">
        <v>100</v>
      </c>
      <c r="BE15" s="58">
        <v>100</v>
      </c>
      <c r="BF15" s="57">
        <v>100</v>
      </c>
      <c r="BG15" s="57">
        <v>100</v>
      </c>
      <c r="BH15" s="57">
        <v>100</v>
      </c>
      <c r="BI15" s="57">
        <v>100</v>
      </c>
      <c r="BJ15" s="57">
        <v>100</v>
      </c>
      <c r="BK15" s="57">
        <v>100</v>
      </c>
      <c r="BL15" s="57">
        <v>100</v>
      </c>
      <c r="BM15" s="63">
        <v>90</v>
      </c>
      <c r="BN15" s="63">
        <v>86</v>
      </c>
      <c r="BO15" s="63">
        <v>74</v>
      </c>
      <c r="BP15" s="64"/>
      <c r="BQ15" s="64"/>
      <c r="BR15" s="63">
        <v>86</v>
      </c>
      <c r="BS15" s="63">
        <v>100</v>
      </c>
      <c r="BT15" s="63">
        <v>67</v>
      </c>
      <c r="BU15" s="63">
        <v>100</v>
      </c>
      <c r="BV15" s="63">
        <v>100</v>
      </c>
      <c r="BW15" s="63">
        <v>80</v>
      </c>
      <c r="BX15" s="64"/>
      <c r="BY15" s="64"/>
      <c r="BZ15" s="63">
        <v>100</v>
      </c>
      <c r="CA15" s="63">
        <v>70</v>
      </c>
      <c r="CB15" s="65">
        <v>70</v>
      </c>
      <c r="CC15" s="66">
        <f>(SUM(B15:CB15)-SUM(SMALL(B15:CB15,{1,2,3,4,5,6,7,8,9,10})))/64</f>
        <v>96.34375</v>
      </c>
      <c r="CD15" s="103">
        <v>87</v>
      </c>
      <c r="CE15" s="103">
        <v>100</v>
      </c>
      <c r="CF15" s="69">
        <v>90</v>
      </c>
      <c r="CG15" s="69">
        <v>93</v>
      </c>
      <c r="CH15" s="69">
        <v>87</v>
      </c>
      <c r="CI15" s="69">
        <v>87</v>
      </c>
      <c r="CJ15" s="111">
        <v>55</v>
      </c>
      <c r="CK15" s="69">
        <v>65</v>
      </c>
      <c r="CL15" s="69">
        <v>80</v>
      </c>
      <c r="CM15" s="66">
        <f>AVERAGE(LARGE(CD15:CL15,{1,2,3,4,5,6,7}))</f>
        <v>89.142857142857139</v>
      </c>
      <c r="CN15" s="103">
        <v>85</v>
      </c>
      <c r="CO15" s="68">
        <v>85</v>
      </c>
      <c r="CP15" s="68">
        <v>60</v>
      </c>
      <c r="CQ15" s="68">
        <v>95</v>
      </c>
      <c r="CR15" s="69">
        <v>80</v>
      </c>
      <c r="CS15" s="92">
        <f>AVERAGE(CN15:CR15)</f>
        <v>81</v>
      </c>
      <c r="CT15" s="72">
        <f>AVERAGE(LARGE(CN15:CR15,{1,2,3,4}))</f>
        <v>86.25</v>
      </c>
      <c r="CU15" s="71">
        <v>100</v>
      </c>
      <c r="CV15" s="71">
        <v>100</v>
      </c>
      <c r="CW15" s="71">
        <f>AVERAGE(CU15:CV15)</f>
        <v>100</v>
      </c>
      <c r="CX15" s="73">
        <v>90</v>
      </c>
      <c r="CY15" s="67">
        <f>DB15</f>
        <v>83.333333333333343</v>
      </c>
      <c r="CZ15" s="60">
        <v>76</v>
      </c>
      <c r="DA15" s="71">
        <f>AVERAGE(CX15:CZ15)</f>
        <v>83.111111111111114</v>
      </c>
      <c r="DB15" s="74">
        <f>(45+5)/0.6</f>
        <v>83.333333333333343</v>
      </c>
      <c r="DC15" s="75">
        <f>0.2*CC15+0.2*CM15+0.2*CS15+0.05*CW15+0.25*DA15+0.1*DB15</f>
        <v>87.408432539682551</v>
      </c>
      <c r="DD15" s="51" t="s">
        <v>111</v>
      </c>
    </row>
    <row r="16" spans="1:108" x14ac:dyDescent="0.25">
      <c r="A16" s="52" t="s">
        <v>138</v>
      </c>
      <c r="B16" s="125">
        <v>0</v>
      </c>
      <c r="C16" s="115" t="s">
        <v>110</v>
      </c>
      <c r="D16" s="115">
        <v>100</v>
      </c>
      <c r="E16" s="115">
        <v>100</v>
      </c>
      <c r="F16" s="115">
        <v>100</v>
      </c>
      <c r="G16" s="115">
        <v>100</v>
      </c>
      <c r="H16" s="115">
        <v>100</v>
      </c>
      <c r="I16" s="115">
        <v>100</v>
      </c>
      <c r="J16" s="56">
        <v>0</v>
      </c>
      <c r="K16" s="55">
        <v>0</v>
      </c>
      <c r="L16" s="62">
        <v>100</v>
      </c>
      <c r="M16" s="55">
        <v>0</v>
      </c>
      <c r="N16" s="55">
        <v>0</v>
      </c>
      <c r="O16" s="59">
        <v>100</v>
      </c>
      <c r="P16" s="59">
        <v>100</v>
      </c>
      <c r="Q16" s="59">
        <v>100</v>
      </c>
      <c r="R16" s="59">
        <v>93</v>
      </c>
      <c r="S16" s="59">
        <v>96</v>
      </c>
      <c r="T16" s="59">
        <v>83</v>
      </c>
      <c r="U16" s="59">
        <v>63</v>
      </c>
      <c r="V16" s="59">
        <v>100</v>
      </c>
      <c r="W16" s="59">
        <v>89</v>
      </c>
      <c r="X16" s="56">
        <v>0</v>
      </c>
      <c r="Y16" s="56">
        <v>0</v>
      </c>
      <c r="Z16" s="59">
        <v>86</v>
      </c>
      <c r="AA16" s="59">
        <v>95</v>
      </c>
      <c r="AB16" s="59">
        <v>100</v>
      </c>
      <c r="AC16" s="59">
        <v>100</v>
      </c>
      <c r="AD16" s="59">
        <v>100</v>
      </c>
      <c r="AE16" s="129">
        <v>100</v>
      </c>
      <c r="AF16" s="129">
        <v>100</v>
      </c>
      <c r="AG16" s="129">
        <v>80</v>
      </c>
      <c r="AH16" s="129">
        <v>90</v>
      </c>
      <c r="AI16" s="59">
        <v>40</v>
      </c>
      <c r="AJ16" s="59">
        <v>85</v>
      </c>
      <c r="AK16" s="59">
        <v>100</v>
      </c>
      <c r="AL16" s="56">
        <v>0</v>
      </c>
      <c r="AM16" s="59">
        <v>100</v>
      </c>
      <c r="AN16" s="62">
        <v>100</v>
      </c>
      <c r="AO16" s="62">
        <v>100</v>
      </c>
      <c r="AP16" s="56">
        <v>0</v>
      </c>
      <c r="AQ16" s="59">
        <v>63</v>
      </c>
      <c r="AR16" s="59">
        <v>86</v>
      </c>
      <c r="AS16" s="56">
        <v>0</v>
      </c>
      <c r="AT16" s="59">
        <v>90</v>
      </c>
      <c r="AU16" s="59">
        <v>50</v>
      </c>
      <c r="AV16" s="59">
        <v>100</v>
      </c>
      <c r="AW16" s="59">
        <v>80</v>
      </c>
      <c r="AX16" s="59">
        <v>100</v>
      </c>
      <c r="AY16" s="59">
        <v>90</v>
      </c>
      <c r="AZ16" s="59">
        <v>100</v>
      </c>
      <c r="BA16" s="59">
        <v>100</v>
      </c>
      <c r="BB16" s="59">
        <v>100</v>
      </c>
      <c r="BC16" s="59">
        <v>100</v>
      </c>
      <c r="BD16" s="58">
        <v>100</v>
      </c>
      <c r="BE16" s="58">
        <v>0</v>
      </c>
      <c r="BF16" s="62">
        <v>100</v>
      </c>
      <c r="BG16" s="62">
        <v>100</v>
      </c>
      <c r="BH16" s="62">
        <v>0</v>
      </c>
      <c r="BI16" s="62">
        <v>100</v>
      </c>
      <c r="BJ16" s="62">
        <v>100</v>
      </c>
      <c r="BK16" s="62">
        <v>100</v>
      </c>
      <c r="BL16" s="62">
        <v>100</v>
      </c>
      <c r="BM16" s="63">
        <v>100</v>
      </c>
      <c r="BN16" s="63">
        <v>86</v>
      </c>
      <c r="BO16" s="63">
        <v>63</v>
      </c>
      <c r="BP16" s="64">
        <v>89</v>
      </c>
      <c r="BQ16" s="64">
        <v>88</v>
      </c>
      <c r="BR16" s="63">
        <v>0</v>
      </c>
      <c r="BS16" s="63">
        <v>0</v>
      </c>
      <c r="BT16" s="63">
        <v>89</v>
      </c>
      <c r="BU16" s="63">
        <v>100</v>
      </c>
      <c r="BV16" s="63">
        <v>100</v>
      </c>
      <c r="BW16" s="63">
        <v>100</v>
      </c>
      <c r="BX16" s="64">
        <v>100</v>
      </c>
      <c r="BY16" s="64">
        <v>100</v>
      </c>
      <c r="BZ16" s="63">
        <v>0</v>
      </c>
      <c r="CA16" s="63">
        <v>100</v>
      </c>
      <c r="CB16" s="65">
        <v>30</v>
      </c>
      <c r="CC16" s="66">
        <f>(SUM(B16:CB16)-SUM(SMALL(B16:CB16,{1,2,3,4,5,6,7,8,9,10})))/68</f>
        <v>85.352941176470594</v>
      </c>
      <c r="CD16" s="103">
        <v>87</v>
      </c>
      <c r="CE16" s="103">
        <v>87</v>
      </c>
      <c r="CF16" s="68">
        <v>70</v>
      </c>
      <c r="CG16" s="69">
        <v>100</v>
      </c>
      <c r="CH16" s="69">
        <v>67</v>
      </c>
      <c r="CI16" s="111">
        <v>0</v>
      </c>
      <c r="CJ16" s="69">
        <v>80</v>
      </c>
      <c r="CK16" s="69">
        <v>75</v>
      </c>
      <c r="CL16" s="69">
        <v>84</v>
      </c>
      <c r="CM16" s="66">
        <f>AVERAGE(LARGE(CD16:CL16,{1,2,3,4,5,6,7}))</f>
        <v>83.285714285714292</v>
      </c>
      <c r="CN16" s="103">
        <v>70</v>
      </c>
      <c r="CO16" s="68">
        <v>45</v>
      </c>
      <c r="CP16" s="68">
        <v>55</v>
      </c>
      <c r="CQ16" s="68">
        <v>70</v>
      </c>
      <c r="CR16" s="69">
        <v>60</v>
      </c>
      <c r="CS16" s="92">
        <f>AVERAGE(CN16:CR16)</f>
        <v>60</v>
      </c>
      <c r="CT16" s="72">
        <f>AVERAGE(LARGE(CN16:CR16,{1,2,3,4}))</f>
        <v>63.75</v>
      </c>
      <c r="CU16" s="71">
        <v>100</v>
      </c>
      <c r="CV16" s="71">
        <v>100</v>
      </c>
      <c r="CW16" s="71">
        <f>AVERAGE(CU16:CV16)</f>
        <v>100</v>
      </c>
      <c r="CX16" s="73">
        <v>91</v>
      </c>
      <c r="CY16" s="67">
        <f>DB16</f>
        <v>83.333333333333343</v>
      </c>
      <c r="CZ16" s="60">
        <v>86</v>
      </c>
      <c r="DA16" s="71">
        <f>AVERAGE(CX16:CZ16)</f>
        <v>86.777777777777786</v>
      </c>
      <c r="DB16" s="74">
        <f>(46+4)/0.6</f>
        <v>83.333333333333343</v>
      </c>
      <c r="DC16" s="75">
        <f>0.2*CC16+0.2*CM16+0.2*CS16+0.05*CW16+0.25*DA16+0.1*DB16</f>
        <v>80.755508870214754</v>
      </c>
      <c r="DD16" s="51" t="s">
        <v>111</v>
      </c>
    </row>
    <row r="17" spans="1:108" x14ac:dyDescent="0.25">
      <c r="A17" s="52" t="s">
        <v>126</v>
      </c>
      <c r="B17" s="53">
        <v>100</v>
      </c>
      <c r="C17" s="54" t="s">
        <v>110</v>
      </c>
      <c r="D17" s="54">
        <v>100</v>
      </c>
      <c r="E17" s="55">
        <v>0</v>
      </c>
      <c r="F17" s="55">
        <v>0</v>
      </c>
      <c r="G17" s="54">
        <v>100</v>
      </c>
      <c r="H17" s="54">
        <v>100</v>
      </c>
      <c r="I17" s="55">
        <v>0</v>
      </c>
      <c r="J17" s="57">
        <v>100</v>
      </c>
      <c r="K17" s="56">
        <v>0</v>
      </c>
      <c r="L17" s="57">
        <v>100</v>
      </c>
      <c r="M17" s="56">
        <v>0</v>
      </c>
      <c r="N17" s="56">
        <v>0</v>
      </c>
      <c r="O17" s="59">
        <v>0</v>
      </c>
      <c r="P17" s="59">
        <v>0</v>
      </c>
      <c r="Q17" s="59">
        <v>0</v>
      </c>
      <c r="R17" s="129">
        <v>0</v>
      </c>
      <c r="S17" s="59">
        <v>0</v>
      </c>
      <c r="T17" s="59">
        <v>0</v>
      </c>
      <c r="U17" s="59">
        <v>0</v>
      </c>
      <c r="V17" s="59">
        <v>0</v>
      </c>
      <c r="W17" s="129">
        <v>0</v>
      </c>
      <c r="X17" s="59">
        <v>0</v>
      </c>
      <c r="Y17" s="59">
        <v>0</v>
      </c>
      <c r="Z17" s="59">
        <v>0</v>
      </c>
      <c r="AA17" s="129">
        <v>0</v>
      </c>
      <c r="AB17" s="59">
        <v>100</v>
      </c>
      <c r="AC17" s="59">
        <v>100</v>
      </c>
      <c r="AD17" s="59">
        <v>100</v>
      </c>
      <c r="AE17" s="56">
        <v>0</v>
      </c>
      <c r="AF17" s="56">
        <v>0</v>
      </c>
      <c r="AG17" s="56">
        <v>0</v>
      </c>
      <c r="AH17" s="56">
        <v>0</v>
      </c>
      <c r="AI17" s="59">
        <v>0</v>
      </c>
      <c r="AJ17" s="59">
        <v>0</v>
      </c>
      <c r="AK17" s="59">
        <v>70</v>
      </c>
      <c r="AL17" s="58">
        <v>0</v>
      </c>
      <c r="AM17" s="59">
        <v>0</v>
      </c>
      <c r="AN17" s="60">
        <v>100</v>
      </c>
      <c r="AO17" s="60">
        <v>100</v>
      </c>
      <c r="AP17" s="60">
        <v>100</v>
      </c>
      <c r="AQ17" s="59">
        <v>0</v>
      </c>
      <c r="AR17" s="59">
        <v>0</v>
      </c>
      <c r="AS17" s="59">
        <v>75</v>
      </c>
      <c r="AT17" s="59">
        <v>50</v>
      </c>
      <c r="AU17" s="59">
        <v>75</v>
      </c>
      <c r="AV17" s="59">
        <v>0</v>
      </c>
      <c r="AW17" s="59">
        <v>0</v>
      </c>
      <c r="AX17" s="59">
        <v>0</v>
      </c>
      <c r="AY17" s="59">
        <v>0</v>
      </c>
      <c r="AZ17" s="59">
        <v>100</v>
      </c>
      <c r="BA17" s="59">
        <v>100</v>
      </c>
      <c r="BB17" s="59">
        <v>100</v>
      </c>
      <c r="BC17" s="59">
        <v>100</v>
      </c>
      <c r="BD17" s="58">
        <v>0</v>
      </c>
      <c r="BE17" s="58">
        <v>100</v>
      </c>
      <c r="BF17" s="57">
        <v>100</v>
      </c>
      <c r="BG17" s="57">
        <v>100</v>
      </c>
      <c r="BH17" s="57">
        <v>100</v>
      </c>
      <c r="BI17" s="57">
        <v>100</v>
      </c>
      <c r="BJ17" s="57">
        <v>100</v>
      </c>
      <c r="BK17" s="57">
        <v>100</v>
      </c>
      <c r="BL17" s="57">
        <v>100</v>
      </c>
      <c r="BM17" s="63">
        <v>0</v>
      </c>
      <c r="BN17" s="63">
        <v>0</v>
      </c>
      <c r="BO17" s="63">
        <v>0</v>
      </c>
      <c r="BP17" s="64"/>
      <c r="BQ17" s="64"/>
      <c r="BR17" s="63">
        <v>0</v>
      </c>
      <c r="BS17" s="63">
        <v>0</v>
      </c>
      <c r="BT17" s="63">
        <v>0</v>
      </c>
      <c r="BU17" s="63">
        <v>100</v>
      </c>
      <c r="BV17" s="63">
        <v>100</v>
      </c>
      <c r="BW17" s="63">
        <v>80</v>
      </c>
      <c r="BX17" s="64"/>
      <c r="BY17" s="64"/>
      <c r="BZ17" s="63">
        <v>0</v>
      </c>
      <c r="CA17" s="63">
        <v>0</v>
      </c>
      <c r="CB17" s="65">
        <v>0</v>
      </c>
      <c r="CC17" s="66">
        <f>(SUM(B17:CB17)-SUM(SMALL(B17:CB17,{1,2,3,4,5,6,7,8,9,10})))/64</f>
        <v>46.09375</v>
      </c>
      <c r="CD17" s="103">
        <v>70</v>
      </c>
      <c r="CE17" s="103">
        <v>73</v>
      </c>
      <c r="CF17" s="69">
        <v>95</v>
      </c>
      <c r="CG17" s="69">
        <v>100</v>
      </c>
      <c r="CH17" s="69">
        <v>93</v>
      </c>
      <c r="CI17" s="111">
        <v>0</v>
      </c>
      <c r="CJ17" s="69">
        <v>0</v>
      </c>
      <c r="CK17" s="69">
        <v>85</v>
      </c>
      <c r="CL17" s="69">
        <v>92</v>
      </c>
      <c r="CM17" s="66">
        <f>AVERAGE(LARGE(CD17:CL17,{1,2,3,4,5,6,7}))</f>
        <v>86.857142857142861</v>
      </c>
      <c r="CN17" s="70">
        <v>0</v>
      </c>
      <c r="CO17" s="68">
        <v>0</v>
      </c>
      <c r="CP17" s="68">
        <v>0</v>
      </c>
      <c r="CQ17" s="68">
        <v>0</v>
      </c>
      <c r="CR17" s="69">
        <v>0</v>
      </c>
      <c r="CS17" s="92">
        <f>AVERAGE(CN17:CR17)</f>
        <v>0</v>
      </c>
      <c r="CT17" s="72">
        <f>AVERAGE(LARGE(CN17:CR17,{1,2,3,4}))</f>
        <v>0</v>
      </c>
      <c r="CU17" s="113">
        <v>50</v>
      </c>
      <c r="CV17" s="71">
        <v>50</v>
      </c>
      <c r="CW17" s="71">
        <f>AVERAGE(CU17:CV17)</f>
        <v>50</v>
      </c>
      <c r="CX17" s="73">
        <v>54</v>
      </c>
      <c r="CY17" s="103">
        <v>52</v>
      </c>
      <c r="CZ17" s="112">
        <f>DB17</f>
        <v>38.333333333333336</v>
      </c>
      <c r="DA17" s="71">
        <f>AVERAGE(CX17:CZ17)</f>
        <v>48.111111111111114</v>
      </c>
      <c r="DB17" s="74">
        <f>(18+5)/0.6</f>
        <v>38.333333333333336</v>
      </c>
      <c r="DC17" s="75">
        <f>0.2*CC17+0.2*CM17+0.2*CS17+0.05*CW17+0.25*DA17+0.1*DB17</f>
        <v>44.951289682539688</v>
      </c>
      <c r="DD17" s="51" t="s">
        <v>127</v>
      </c>
    </row>
    <row r="18" spans="1:108" x14ac:dyDescent="0.25">
      <c r="A18" s="76" t="s">
        <v>125</v>
      </c>
      <c r="B18" s="77">
        <v>100</v>
      </c>
      <c r="C18" s="78" t="s">
        <v>110</v>
      </c>
      <c r="D18" s="78">
        <v>100</v>
      </c>
      <c r="E18" s="78">
        <v>100</v>
      </c>
      <c r="F18" s="55">
        <v>0</v>
      </c>
      <c r="G18" s="55">
        <v>0</v>
      </c>
      <c r="H18" s="55">
        <v>0</v>
      </c>
      <c r="I18" s="78">
        <v>100</v>
      </c>
      <c r="J18" s="80">
        <v>100</v>
      </c>
      <c r="K18" s="80">
        <v>100</v>
      </c>
      <c r="L18" s="78">
        <v>100</v>
      </c>
      <c r="M18" s="80">
        <v>100</v>
      </c>
      <c r="N18" s="81">
        <v>70</v>
      </c>
      <c r="O18" s="82">
        <v>82</v>
      </c>
      <c r="P18" s="82">
        <v>75</v>
      </c>
      <c r="Q18" s="82">
        <v>74</v>
      </c>
      <c r="R18" s="82">
        <v>71</v>
      </c>
      <c r="S18" s="82">
        <v>50</v>
      </c>
      <c r="T18" s="82">
        <v>67</v>
      </c>
      <c r="U18" s="82">
        <v>70</v>
      </c>
      <c r="V18" s="82">
        <v>40</v>
      </c>
      <c r="W18" s="82">
        <v>67</v>
      </c>
      <c r="X18" s="82">
        <v>57</v>
      </c>
      <c r="Y18" s="82">
        <v>83</v>
      </c>
      <c r="Z18" s="82">
        <v>86</v>
      </c>
      <c r="AA18" s="82">
        <v>90</v>
      </c>
      <c r="AB18" s="82">
        <v>100</v>
      </c>
      <c r="AC18" s="82">
        <v>100</v>
      </c>
      <c r="AD18" s="82">
        <v>100</v>
      </c>
      <c r="AE18" s="82">
        <v>95</v>
      </c>
      <c r="AF18" s="82">
        <v>95</v>
      </c>
      <c r="AG18" s="82">
        <v>80</v>
      </c>
      <c r="AH18" s="82">
        <v>90</v>
      </c>
      <c r="AI18" s="82">
        <v>85</v>
      </c>
      <c r="AJ18" s="82">
        <v>85</v>
      </c>
      <c r="AK18" s="82">
        <v>100</v>
      </c>
      <c r="AL18" s="81">
        <v>70</v>
      </c>
      <c r="AM18" s="82">
        <v>100</v>
      </c>
      <c r="AN18" s="83">
        <v>100</v>
      </c>
      <c r="AO18" s="83">
        <v>100</v>
      </c>
      <c r="AP18" s="99">
        <v>100</v>
      </c>
      <c r="AQ18" s="82">
        <v>75</v>
      </c>
      <c r="AR18" s="82">
        <v>71</v>
      </c>
      <c r="AS18" s="82">
        <v>75</v>
      </c>
      <c r="AT18" s="82">
        <v>90</v>
      </c>
      <c r="AU18" s="82">
        <v>71</v>
      </c>
      <c r="AV18" s="82">
        <v>100</v>
      </c>
      <c r="AW18" s="82">
        <v>80</v>
      </c>
      <c r="AX18" s="82">
        <v>100</v>
      </c>
      <c r="AY18" s="82">
        <v>60</v>
      </c>
      <c r="AZ18" s="82">
        <v>100</v>
      </c>
      <c r="BA18" s="82">
        <v>100</v>
      </c>
      <c r="BB18" s="82">
        <v>100</v>
      </c>
      <c r="BC18" s="82">
        <v>100</v>
      </c>
      <c r="BD18" s="81">
        <v>10</v>
      </c>
      <c r="BE18" s="81">
        <v>100</v>
      </c>
      <c r="BF18" s="78">
        <v>100</v>
      </c>
      <c r="BG18" s="80">
        <v>100</v>
      </c>
      <c r="BH18" s="80">
        <v>100</v>
      </c>
      <c r="BI18" s="78">
        <v>100</v>
      </c>
      <c r="BJ18" s="80">
        <v>100</v>
      </c>
      <c r="BK18" s="80">
        <v>100</v>
      </c>
      <c r="BL18" s="80">
        <v>100</v>
      </c>
      <c r="BM18" s="63">
        <v>75</v>
      </c>
      <c r="BN18" s="63">
        <v>0</v>
      </c>
      <c r="BO18" s="63">
        <v>0</v>
      </c>
      <c r="BP18" s="64"/>
      <c r="BQ18" s="64"/>
      <c r="BR18" s="63">
        <v>100</v>
      </c>
      <c r="BS18" s="63">
        <v>57</v>
      </c>
      <c r="BT18" s="63">
        <v>89</v>
      </c>
      <c r="BU18" s="63">
        <v>100</v>
      </c>
      <c r="BV18" s="63">
        <v>100</v>
      </c>
      <c r="BW18" s="63">
        <v>0</v>
      </c>
      <c r="BX18" s="64"/>
      <c r="BY18" s="64"/>
      <c r="BZ18" s="63">
        <v>100</v>
      </c>
      <c r="CA18" s="63">
        <v>20</v>
      </c>
      <c r="CB18" s="65">
        <v>90</v>
      </c>
      <c r="CC18" s="66">
        <f>(SUM(B18:CB18)-SUM(SMALL(B18:CB18,{1,2,3,4,5,6,7,8,9,10})))/64</f>
        <v>89.453125</v>
      </c>
      <c r="CD18" s="87">
        <v>97</v>
      </c>
      <c r="CE18" s="87">
        <v>100</v>
      </c>
      <c r="CF18" s="90">
        <v>95</v>
      </c>
      <c r="CG18" s="88">
        <v>93</v>
      </c>
      <c r="CH18" s="88">
        <v>87</v>
      </c>
      <c r="CI18" s="88">
        <v>93</v>
      </c>
      <c r="CJ18" s="88">
        <v>85</v>
      </c>
      <c r="CK18" s="89">
        <v>80</v>
      </c>
      <c r="CL18" s="90">
        <v>92</v>
      </c>
      <c r="CM18" s="66">
        <f>AVERAGE(LARGE(CD18:CL18,{1,2,3,4,5,6,7}))</f>
        <v>93.857142857142861</v>
      </c>
      <c r="CN18" s="87">
        <v>85</v>
      </c>
      <c r="CO18" s="88">
        <v>70</v>
      </c>
      <c r="CP18" s="88">
        <v>95</v>
      </c>
      <c r="CQ18" s="88">
        <v>90</v>
      </c>
      <c r="CR18" s="90">
        <v>90</v>
      </c>
      <c r="CS18" s="92">
        <f>AVERAGE(CN18:CR18)</f>
        <v>86</v>
      </c>
      <c r="CT18" s="72">
        <f>AVERAGE(LARGE(CN18:CR18,{1,2,3,4}))</f>
        <v>90</v>
      </c>
      <c r="CU18" s="92">
        <v>100</v>
      </c>
      <c r="CV18" s="92">
        <v>100</v>
      </c>
      <c r="CW18" s="92">
        <f>AVERAGE(CU18:CV18)</f>
        <v>100</v>
      </c>
      <c r="CX18" s="100">
        <v>65</v>
      </c>
      <c r="CY18" s="108">
        <f>DB18</f>
        <v>68.333333333333329</v>
      </c>
      <c r="CZ18" s="83">
        <v>75</v>
      </c>
      <c r="DA18" s="92">
        <f>AVERAGE(CX18:CZ18)</f>
        <v>69.444444444444443</v>
      </c>
      <c r="DB18" s="74">
        <f>(36+5)/60*100</f>
        <v>68.333333333333329</v>
      </c>
      <c r="DC18" s="75">
        <f>0.2*CC18+0.2*CM18+0.2*CS18+0.05*CW18+0.25*DA18+0.1*DB18</f>
        <v>83.056498015873018</v>
      </c>
      <c r="DD18" s="97" t="s">
        <v>111</v>
      </c>
    </row>
    <row r="19" spans="1:108" x14ac:dyDescent="0.25">
      <c r="A19" s="52" t="s">
        <v>124</v>
      </c>
      <c r="B19" s="53">
        <v>100</v>
      </c>
      <c r="C19" s="54" t="s">
        <v>110</v>
      </c>
      <c r="D19" s="55">
        <v>0</v>
      </c>
      <c r="E19" s="54">
        <v>100</v>
      </c>
      <c r="F19" s="54">
        <v>100</v>
      </c>
      <c r="G19" s="55">
        <v>0</v>
      </c>
      <c r="H19" s="54">
        <v>100</v>
      </c>
      <c r="I19" s="54">
        <v>100</v>
      </c>
      <c r="J19" s="54">
        <v>100</v>
      </c>
      <c r="K19" s="57">
        <v>100</v>
      </c>
      <c r="L19" s="57">
        <v>100</v>
      </c>
      <c r="M19" s="57">
        <v>100</v>
      </c>
      <c r="N19" s="58">
        <v>100</v>
      </c>
      <c r="O19" s="59">
        <v>97</v>
      </c>
      <c r="P19" s="59">
        <v>100</v>
      </c>
      <c r="Q19" s="59">
        <v>96</v>
      </c>
      <c r="R19" s="56">
        <v>0</v>
      </c>
      <c r="S19" s="59">
        <v>100</v>
      </c>
      <c r="T19" s="59">
        <v>67</v>
      </c>
      <c r="U19" s="56">
        <v>0</v>
      </c>
      <c r="V19" s="59">
        <v>100</v>
      </c>
      <c r="W19" s="59">
        <v>78</v>
      </c>
      <c r="X19" s="59">
        <v>100</v>
      </c>
      <c r="Y19" s="56">
        <v>0</v>
      </c>
      <c r="Z19" s="59">
        <v>86</v>
      </c>
      <c r="AA19" s="59">
        <v>79</v>
      </c>
      <c r="AB19" s="59">
        <v>100</v>
      </c>
      <c r="AC19" s="59">
        <v>100</v>
      </c>
      <c r="AD19" s="59">
        <v>100</v>
      </c>
      <c r="AE19" s="59">
        <v>95</v>
      </c>
      <c r="AF19" s="59">
        <v>100</v>
      </c>
      <c r="AG19" s="59">
        <v>60</v>
      </c>
      <c r="AH19" s="59">
        <v>90</v>
      </c>
      <c r="AI19" s="59">
        <v>85</v>
      </c>
      <c r="AJ19" s="59">
        <v>100</v>
      </c>
      <c r="AK19" s="59">
        <v>100</v>
      </c>
      <c r="AL19" s="58">
        <v>100</v>
      </c>
      <c r="AM19" s="59">
        <v>100</v>
      </c>
      <c r="AN19" s="60">
        <v>100</v>
      </c>
      <c r="AO19" s="56">
        <v>0</v>
      </c>
      <c r="AP19" s="61">
        <v>100</v>
      </c>
      <c r="AQ19" s="59">
        <v>100</v>
      </c>
      <c r="AR19" s="59">
        <v>100</v>
      </c>
      <c r="AS19" s="59">
        <v>100</v>
      </c>
      <c r="AT19" s="59">
        <v>100</v>
      </c>
      <c r="AU19" s="59">
        <v>88</v>
      </c>
      <c r="AV19" s="59">
        <v>100</v>
      </c>
      <c r="AW19" s="59">
        <v>64</v>
      </c>
      <c r="AX19" s="59">
        <v>100</v>
      </c>
      <c r="AY19" s="59">
        <v>100</v>
      </c>
      <c r="AZ19" s="59">
        <v>100</v>
      </c>
      <c r="BA19" s="59">
        <v>100</v>
      </c>
      <c r="BB19" s="59">
        <v>100</v>
      </c>
      <c r="BC19" s="59">
        <v>100</v>
      </c>
      <c r="BD19" s="58">
        <v>100</v>
      </c>
      <c r="BE19" s="58">
        <v>100</v>
      </c>
      <c r="BF19" s="57">
        <v>100</v>
      </c>
      <c r="BG19" s="57">
        <v>100</v>
      </c>
      <c r="BH19" s="57">
        <v>100</v>
      </c>
      <c r="BI19" s="57">
        <v>100</v>
      </c>
      <c r="BJ19" s="57">
        <v>100</v>
      </c>
      <c r="BK19" s="57">
        <v>100</v>
      </c>
      <c r="BL19" s="57">
        <v>100</v>
      </c>
      <c r="BM19" s="63">
        <v>95</v>
      </c>
      <c r="BN19" s="63">
        <v>86</v>
      </c>
      <c r="BO19" s="63">
        <v>0</v>
      </c>
      <c r="BP19" s="64"/>
      <c r="BQ19" s="64"/>
      <c r="BR19" s="63">
        <v>100</v>
      </c>
      <c r="BS19" s="63">
        <v>71</v>
      </c>
      <c r="BT19" s="63">
        <v>74</v>
      </c>
      <c r="BU19" s="63">
        <v>100</v>
      </c>
      <c r="BV19" s="63">
        <v>100</v>
      </c>
      <c r="BW19" s="63">
        <v>70</v>
      </c>
      <c r="BX19" s="64"/>
      <c r="BY19" s="64"/>
      <c r="BZ19" s="63">
        <v>100</v>
      </c>
      <c r="CA19" s="63">
        <v>100</v>
      </c>
      <c r="CB19" s="65">
        <v>90</v>
      </c>
      <c r="CC19" s="66">
        <f>(SUM(B19:CB19)-SUM(SMALL(B19:CB19,{1,2,3,4,5,6,7,8,9,10})))/64</f>
        <v>96.5625</v>
      </c>
      <c r="CD19" s="103">
        <v>97</v>
      </c>
      <c r="CE19" s="103">
        <v>93</v>
      </c>
      <c r="CF19" s="111">
        <v>0</v>
      </c>
      <c r="CG19" s="69">
        <v>100</v>
      </c>
      <c r="CH19" s="69">
        <v>87</v>
      </c>
      <c r="CI19" s="69">
        <v>93</v>
      </c>
      <c r="CJ19" s="69">
        <v>95</v>
      </c>
      <c r="CK19" s="69">
        <v>75</v>
      </c>
      <c r="CL19" s="69">
        <v>64</v>
      </c>
      <c r="CM19" s="66">
        <f>AVERAGE(LARGE(CD19:CL19,{1,2,3,4,5,6,7}))</f>
        <v>91.428571428571431</v>
      </c>
      <c r="CN19" s="103">
        <v>100</v>
      </c>
      <c r="CO19" s="68">
        <v>100</v>
      </c>
      <c r="CP19" s="68">
        <v>90</v>
      </c>
      <c r="CQ19" s="68">
        <v>95</v>
      </c>
      <c r="CR19" s="69">
        <v>100</v>
      </c>
      <c r="CS19" s="92">
        <f>AVERAGE(CN19:CR19)</f>
        <v>97</v>
      </c>
      <c r="CT19" s="72">
        <f>AVERAGE(LARGE(CN19:CR19,{1,2,3,4}))</f>
        <v>98.75</v>
      </c>
      <c r="CU19" s="71">
        <v>100</v>
      </c>
      <c r="CV19" s="71">
        <v>100</v>
      </c>
      <c r="CW19" s="71">
        <f>AVERAGE(CU19:CV19)</f>
        <v>100</v>
      </c>
      <c r="CX19" s="73">
        <v>99</v>
      </c>
      <c r="CY19" s="103">
        <v>96</v>
      </c>
      <c r="CZ19" s="112">
        <f>DB19</f>
        <v>100</v>
      </c>
      <c r="DA19" s="71">
        <f>AVERAGE(CX19:CZ19)</f>
        <v>98.333333333333329</v>
      </c>
      <c r="DB19" s="74">
        <f>4+96</f>
        <v>100</v>
      </c>
      <c r="DC19" s="75">
        <f>0.2*CC19+0.2*CM19+0.2*CS19+0.05*CW19+0.25*DA19+0.1*DB19</f>
        <v>96.581547619047626</v>
      </c>
      <c r="DD19" s="51" t="s">
        <v>113</v>
      </c>
    </row>
    <row r="20" spans="1:108" x14ac:dyDescent="0.25">
      <c r="A20" s="76" t="s">
        <v>121</v>
      </c>
      <c r="B20" s="77">
        <v>100</v>
      </c>
      <c r="C20" s="78" t="s">
        <v>110</v>
      </c>
      <c r="D20" s="78">
        <v>100</v>
      </c>
      <c r="E20" s="78">
        <v>100</v>
      </c>
      <c r="F20" s="79">
        <v>0</v>
      </c>
      <c r="G20" s="78">
        <v>100</v>
      </c>
      <c r="H20" s="78">
        <v>100</v>
      </c>
      <c r="I20" s="78">
        <v>100</v>
      </c>
      <c r="J20" s="80">
        <v>100</v>
      </c>
      <c r="K20" s="80">
        <v>100</v>
      </c>
      <c r="L20" s="80">
        <v>100</v>
      </c>
      <c r="M20" s="80">
        <v>100</v>
      </c>
      <c r="N20" s="81">
        <v>100</v>
      </c>
      <c r="O20" s="82">
        <v>43</v>
      </c>
      <c r="P20" s="82">
        <v>75</v>
      </c>
      <c r="Q20" s="82">
        <v>96</v>
      </c>
      <c r="R20" s="82">
        <v>69</v>
      </c>
      <c r="S20" s="82">
        <v>75</v>
      </c>
      <c r="T20" s="82">
        <v>50</v>
      </c>
      <c r="U20" s="82">
        <v>38</v>
      </c>
      <c r="V20" s="80">
        <v>100</v>
      </c>
      <c r="W20" s="82">
        <v>67</v>
      </c>
      <c r="X20" s="82">
        <v>100</v>
      </c>
      <c r="Y20" s="82">
        <v>83</v>
      </c>
      <c r="Z20" s="82">
        <v>86</v>
      </c>
      <c r="AA20" s="82">
        <v>80</v>
      </c>
      <c r="AB20" s="82">
        <v>100</v>
      </c>
      <c r="AC20" s="82">
        <v>100</v>
      </c>
      <c r="AD20" s="82">
        <v>100</v>
      </c>
      <c r="AE20" s="82">
        <v>100</v>
      </c>
      <c r="AF20" s="82">
        <v>100</v>
      </c>
      <c r="AG20" s="82">
        <v>80</v>
      </c>
      <c r="AH20" s="82">
        <v>90</v>
      </c>
      <c r="AI20" s="82">
        <v>90</v>
      </c>
      <c r="AJ20" s="82">
        <v>85</v>
      </c>
      <c r="AK20" s="82">
        <v>100</v>
      </c>
      <c r="AL20" s="81">
        <v>100</v>
      </c>
      <c r="AM20" s="98">
        <v>0</v>
      </c>
      <c r="AN20" s="80">
        <v>100</v>
      </c>
      <c r="AO20" s="83">
        <v>100</v>
      </c>
      <c r="AP20" s="99">
        <v>100</v>
      </c>
      <c r="AQ20" s="82">
        <v>63</v>
      </c>
      <c r="AR20" s="82">
        <v>71</v>
      </c>
      <c r="AS20" s="82">
        <v>100</v>
      </c>
      <c r="AT20" s="82">
        <v>70</v>
      </c>
      <c r="AU20" s="82">
        <v>75</v>
      </c>
      <c r="AV20" s="82">
        <v>100</v>
      </c>
      <c r="AW20" s="82">
        <v>82</v>
      </c>
      <c r="AX20" s="82">
        <v>100</v>
      </c>
      <c r="AY20" s="82">
        <v>90</v>
      </c>
      <c r="AZ20" s="82">
        <v>100</v>
      </c>
      <c r="BA20" s="82">
        <v>100</v>
      </c>
      <c r="BB20" s="82">
        <v>100</v>
      </c>
      <c r="BC20" s="82">
        <v>100</v>
      </c>
      <c r="BD20" s="81">
        <v>100</v>
      </c>
      <c r="BE20" s="81">
        <v>100</v>
      </c>
      <c r="BF20" s="80">
        <v>100</v>
      </c>
      <c r="BG20" s="107">
        <v>100</v>
      </c>
      <c r="BH20" s="118">
        <v>100</v>
      </c>
      <c r="BI20" s="107">
        <v>100</v>
      </c>
      <c r="BJ20" s="80">
        <v>100</v>
      </c>
      <c r="BK20" s="80">
        <v>100</v>
      </c>
      <c r="BL20" s="80">
        <v>100</v>
      </c>
      <c r="BM20" s="63">
        <v>100</v>
      </c>
      <c r="BN20" s="63">
        <v>86</v>
      </c>
      <c r="BO20" s="63">
        <v>50</v>
      </c>
      <c r="BP20" s="64">
        <v>78</v>
      </c>
      <c r="BQ20" s="64">
        <v>79</v>
      </c>
      <c r="BR20" s="63">
        <v>100</v>
      </c>
      <c r="BS20" s="63">
        <v>86</v>
      </c>
      <c r="BT20" s="63">
        <v>56</v>
      </c>
      <c r="BU20" s="63">
        <v>100</v>
      </c>
      <c r="BV20" s="63">
        <v>100</v>
      </c>
      <c r="BW20" s="63">
        <v>80</v>
      </c>
      <c r="BX20" s="64">
        <v>100</v>
      </c>
      <c r="BY20" s="64">
        <v>100</v>
      </c>
      <c r="BZ20" s="63">
        <v>100</v>
      </c>
      <c r="CA20" s="63">
        <v>100</v>
      </c>
      <c r="CB20" s="65">
        <v>90</v>
      </c>
      <c r="CC20" s="66">
        <f>(SUM(B20:CB20)-SUM(SMALL(B20:CB20,{1,2,3,4,5,6,7,8,9,10,11,12})))/68</f>
        <v>92.441176470588232</v>
      </c>
      <c r="CD20" s="87">
        <v>73</v>
      </c>
      <c r="CE20" s="87">
        <v>93</v>
      </c>
      <c r="CF20" s="90">
        <v>75</v>
      </c>
      <c r="CG20" s="90">
        <v>100</v>
      </c>
      <c r="CH20" s="90">
        <v>87</v>
      </c>
      <c r="CI20" s="90">
        <v>100</v>
      </c>
      <c r="CJ20" s="90">
        <v>90</v>
      </c>
      <c r="CK20" s="90">
        <v>70</v>
      </c>
      <c r="CL20" s="102">
        <v>40</v>
      </c>
      <c r="CM20" s="66">
        <f>AVERAGE(LARGE(CD20:CL20,{1,2,3,4,5,6,7}))</f>
        <v>88.285714285714292</v>
      </c>
      <c r="CN20" s="87">
        <v>75</v>
      </c>
      <c r="CO20" s="88">
        <v>85</v>
      </c>
      <c r="CP20" s="88">
        <v>100</v>
      </c>
      <c r="CQ20" s="88">
        <v>70</v>
      </c>
      <c r="CR20" s="90">
        <v>90</v>
      </c>
      <c r="CS20" s="92">
        <f>AVERAGE(CN20:CR20)</f>
        <v>84</v>
      </c>
      <c r="CT20" s="72">
        <f>AVERAGE(LARGE(CN20:CR20,{1,2,3,4}))</f>
        <v>87.5</v>
      </c>
      <c r="CU20" s="92">
        <v>100</v>
      </c>
      <c r="CV20" s="92">
        <v>100</v>
      </c>
      <c r="CW20" s="92">
        <f>AVERAGE(CU20:CV20)</f>
        <v>100</v>
      </c>
      <c r="CX20" s="94">
        <f>58+5</f>
        <v>63</v>
      </c>
      <c r="CY20" s="108">
        <f>DB20</f>
        <v>70</v>
      </c>
      <c r="CZ20" s="83">
        <v>67</v>
      </c>
      <c r="DA20" s="92">
        <f>AVERAGE(CX20:CZ20)</f>
        <v>66.666666666666671</v>
      </c>
      <c r="DB20" s="74">
        <f>(38+4)/60*100</f>
        <v>70</v>
      </c>
      <c r="DC20" s="75">
        <f>0.2*CC20+0.2*CM20+0.2*CS20+0.05*CW20+0.25*DA20+0.1*DB20</f>
        <v>81.61204481792717</v>
      </c>
      <c r="DD20" s="97" t="s">
        <v>111</v>
      </c>
    </row>
    <row r="21" spans="1:108" x14ac:dyDescent="0.25">
      <c r="A21" s="52" t="s">
        <v>136</v>
      </c>
      <c r="B21" s="114">
        <v>100</v>
      </c>
      <c r="C21" s="115" t="s">
        <v>110</v>
      </c>
      <c r="D21" s="115">
        <v>100</v>
      </c>
      <c r="E21" s="115">
        <v>100</v>
      </c>
      <c r="F21" s="115">
        <v>100</v>
      </c>
      <c r="G21" s="55">
        <v>0</v>
      </c>
      <c r="H21" s="115">
        <v>100</v>
      </c>
      <c r="I21" s="115">
        <v>100</v>
      </c>
      <c r="J21" s="62">
        <v>100</v>
      </c>
      <c r="K21" s="62">
        <v>100</v>
      </c>
      <c r="L21" s="62">
        <v>100</v>
      </c>
      <c r="M21" s="56">
        <v>0</v>
      </c>
      <c r="N21" s="58">
        <v>50</v>
      </c>
      <c r="O21" s="59">
        <v>95</v>
      </c>
      <c r="P21" s="59">
        <v>88</v>
      </c>
      <c r="Q21" s="59">
        <v>80</v>
      </c>
      <c r="R21" s="56">
        <v>0</v>
      </c>
      <c r="S21" s="59">
        <v>100</v>
      </c>
      <c r="T21" s="59">
        <v>83</v>
      </c>
      <c r="U21" s="59">
        <v>100</v>
      </c>
      <c r="V21" s="59">
        <v>100</v>
      </c>
      <c r="W21" s="59">
        <v>89</v>
      </c>
      <c r="X21" s="59">
        <v>100</v>
      </c>
      <c r="Y21" s="59">
        <v>83</v>
      </c>
      <c r="Z21" s="59">
        <v>100</v>
      </c>
      <c r="AA21" s="59">
        <v>65</v>
      </c>
      <c r="AB21" s="59">
        <v>100</v>
      </c>
      <c r="AC21" s="59">
        <v>100</v>
      </c>
      <c r="AD21" s="59">
        <v>100</v>
      </c>
      <c r="AE21" s="59">
        <v>95</v>
      </c>
      <c r="AF21" s="59">
        <v>100</v>
      </c>
      <c r="AG21" s="59">
        <v>60</v>
      </c>
      <c r="AH21" s="59">
        <v>90</v>
      </c>
      <c r="AI21" s="59">
        <v>10</v>
      </c>
      <c r="AJ21" s="59">
        <v>85</v>
      </c>
      <c r="AK21" s="59">
        <v>100</v>
      </c>
      <c r="AL21" s="58">
        <v>50</v>
      </c>
      <c r="AM21" s="56">
        <v>0</v>
      </c>
      <c r="AN21" s="56">
        <v>0</v>
      </c>
      <c r="AO21" s="62">
        <v>100</v>
      </c>
      <c r="AP21" s="68">
        <v>100</v>
      </c>
      <c r="AQ21" s="59">
        <v>100</v>
      </c>
      <c r="AR21" s="59">
        <v>43</v>
      </c>
      <c r="AS21" s="56">
        <v>0</v>
      </c>
      <c r="AT21" s="56">
        <v>0</v>
      </c>
      <c r="AU21" s="59">
        <v>88</v>
      </c>
      <c r="AV21" s="59">
        <v>75</v>
      </c>
      <c r="AW21" s="59">
        <v>55</v>
      </c>
      <c r="AX21" s="59">
        <v>100</v>
      </c>
      <c r="AY21" s="59">
        <v>40</v>
      </c>
      <c r="AZ21" s="59">
        <v>100</v>
      </c>
      <c r="BA21" s="59">
        <v>100</v>
      </c>
      <c r="BB21" s="59">
        <v>100</v>
      </c>
      <c r="BC21" s="59">
        <v>20</v>
      </c>
      <c r="BD21" s="56">
        <v>0</v>
      </c>
      <c r="BE21" s="56">
        <v>0</v>
      </c>
      <c r="BF21" s="62">
        <v>100</v>
      </c>
      <c r="BG21" s="56">
        <v>0</v>
      </c>
      <c r="BH21" s="62">
        <v>100</v>
      </c>
      <c r="BI21" s="62">
        <v>100</v>
      </c>
      <c r="BJ21" s="62">
        <v>100</v>
      </c>
      <c r="BK21" s="62">
        <v>100</v>
      </c>
      <c r="BL21" s="62">
        <v>100</v>
      </c>
      <c r="BM21" s="63">
        <v>70</v>
      </c>
      <c r="BN21" s="63">
        <v>0</v>
      </c>
      <c r="BO21" s="63">
        <v>0</v>
      </c>
      <c r="BP21" s="64"/>
      <c r="BQ21" s="64"/>
      <c r="BR21" s="63">
        <v>71</v>
      </c>
      <c r="BS21" s="63">
        <v>0</v>
      </c>
      <c r="BT21" s="63">
        <v>74</v>
      </c>
      <c r="BU21" s="63">
        <v>0</v>
      </c>
      <c r="BV21" s="63">
        <v>20</v>
      </c>
      <c r="BW21" s="63">
        <v>0</v>
      </c>
      <c r="BX21" s="64"/>
      <c r="BY21" s="64"/>
      <c r="BZ21" s="63">
        <v>0</v>
      </c>
      <c r="CA21" s="63">
        <v>0</v>
      </c>
      <c r="CB21" s="65">
        <v>0</v>
      </c>
      <c r="CC21" s="66">
        <f>(SUM(B21:CB21)-SUM(SMALL(B21:CB21,{1,2,3,4,5,6,7,8,9,10})))/64</f>
        <v>74.671875</v>
      </c>
      <c r="CD21" s="103">
        <v>97</v>
      </c>
      <c r="CE21" s="103">
        <v>100</v>
      </c>
      <c r="CF21" s="69">
        <v>95</v>
      </c>
      <c r="CG21" s="69">
        <v>100</v>
      </c>
      <c r="CH21" s="69">
        <v>87</v>
      </c>
      <c r="CI21" s="69">
        <v>93</v>
      </c>
      <c r="CJ21" s="69">
        <v>90</v>
      </c>
      <c r="CK21" s="111">
        <v>70</v>
      </c>
      <c r="CL21" s="69">
        <v>92</v>
      </c>
      <c r="CM21" s="66">
        <f>AVERAGE(LARGE(CD21:CL21,{1,2,3,4,5,6,7}))</f>
        <v>95.285714285714292</v>
      </c>
      <c r="CN21" s="103">
        <v>90</v>
      </c>
      <c r="CO21" s="68">
        <v>95</v>
      </c>
      <c r="CP21" s="68">
        <v>100</v>
      </c>
      <c r="CQ21" s="68">
        <v>100</v>
      </c>
      <c r="CR21" s="69">
        <v>90</v>
      </c>
      <c r="CS21" s="92">
        <f>AVERAGE(CN21:CR21)</f>
        <v>95</v>
      </c>
      <c r="CT21" s="72">
        <f>AVERAGE(LARGE(CN21:CR21,{1,2,3,4}))</f>
        <v>96.25</v>
      </c>
      <c r="CU21" s="71">
        <v>100</v>
      </c>
      <c r="CV21" s="71">
        <v>100</v>
      </c>
      <c r="CW21" s="71">
        <f>AVERAGE(CU21:CV21)</f>
        <v>100</v>
      </c>
      <c r="CX21" s="73">
        <v>99</v>
      </c>
      <c r="CY21" s="103">
        <v>101</v>
      </c>
      <c r="CZ21" s="60">
        <v>103</v>
      </c>
      <c r="DA21" s="71">
        <f>AVERAGE(CX21:CZ21)</f>
        <v>101</v>
      </c>
      <c r="DB21" s="74">
        <f>(56+3)/0.6</f>
        <v>98.333333333333343</v>
      </c>
      <c r="DC21" s="75">
        <f>0.2*CC21+0.2*CM21+0.2*CS21+0.05*CW21+0.25*DA21+0.1*DB21</f>
        <v>93.07485119047621</v>
      </c>
      <c r="DD21" s="51" t="s">
        <v>113</v>
      </c>
    </row>
    <row r="22" spans="1:108" x14ac:dyDescent="0.25">
      <c r="A22" s="52" t="s">
        <v>135</v>
      </c>
      <c r="B22" s="114">
        <v>100</v>
      </c>
      <c r="C22" s="115" t="s">
        <v>110</v>
      </c>
      <c r="D22" s="115">
        <v>100</v>
      </c>
      <c r="E22" s="115">
        <v>100</v>
      </c>
      <c r="F22" s="115">
        <v>100</v>
      </c>
      <c r="G22" s="115">
        <v>100</v>
      </c>
      <c r="H22" s="115">
        <v>100</v>
      </c>
      <c r="I22" s="115">
        <v>100</v>
      </c>
      <c r="J22" s="56">
        <v>0</v>
      </c>
      <c r="K22" s="62">
        <v>100</v>
      </c>
      <c r="L22" s="62">
        <v>100</v>
      </c>
      <c r="M22" s="56">
        <v>0</v>
      </c>
      <c r="N22" s="58">
        <v>70</v>
      </c>
      <c r="O22" s="59">
        <v>85</v>
      </c>
      <c r="P22" s="59">
        <v>100</v>
      </c>
      <c r="Q22" s="59">
        <v>40</v>
      </c>
      <c r="R22" s="59">
        <v>83</v>
      </c>
      <c r="S22" s="59">
        <v>50</v>
      </c>
      <c r="T22" s="56">
        <v>0</v>
      </c>
      <c r="U22" s="56">
        <v>0</v>
      </c>
      <c r="V22" s="59">
        <v>100</v>
      </c>
      <c r="W22" s="59">
        <v>56</v>
      </c>
      <c r="X22" s="59">
        <v>100</v>
      </c>
      <c r="Y22" s="59">
        <v>67</v>
      </c>
      <c r="Z22" s="59">
        <v>86</v>
      </c>
      <c r="AA22" s="59">
        <v>60</v>
      </c>
      <c r="AB22" s="59">
        <v>100</v>
      </c>
      <c r="AC22" s="59">
        <v>100</v>
      </c>
      <c r="AD22" s="59">
        <v>100</v>
      </c>
      <c r="AE22" s="59">
        <v>95</v>
      </c>
      <c r="AF22" s="59">
        <v>100</v>
      </c>
      <c r="AG22" s="59">
        <v>60</v>
      </c>
      <c r="AH22" s="59">
        <v>90</v>
      </c>
      <c r="AI22" s="59">
        <v>85</v>
      </c>
      <c r="AJ22" s="59">
        <v>85</v>
      </c>
      <c r="AK22" s="59">
        <v>100</v>
      </c>
      <c r="AL22" s="58">
        <v>70</v>
      </c>
      <c r="AM22" s="59">
        <v>100</v>
      </c>
      <c r="AN22" s="62">
        <v>100</v>
      </c>
      <c r="AO22" s="62">
        <v>100</v>
      </c>
      <c r="AP22" s="56">
        <v>0</v>
      </c>
      <c r="AQ22" s="59">
        <v>75</v>
      </c>
      <c r="AR22" s="55">
        <v>0</v>
      </c>
      <c r="AS22" s="59">
        <v>100</v>
      </c>
      <c r="AT22" s="59">
        <v>60</v>
      </c>
      <c r="AU22" s="59">
        <v>88</v>
      </c>
      <c r="AV22" s="59">
        <v>100</v>
      </c>
      <c r="AW22" s="59">
        <v>100</v>
      </c>
      <c r="AX22" s="59">
        <v>100</v>
      </c>
      <c r="AY22" s="59">
        <v>90</v>
      </c>
      <c r="AZ22" s="59">
        <v>100</v>
      </c>
      <c r="BA22" s="59">
        <v>100</v>
      </c>
      <c r="BB22" s="59">
        <v>100</v>
      </c>
      <c r="BC22" s="59">
        <v>100</v>
      </c>
      <c r="BD22" s="58">
        <v>100</v>
      </c>
      <c r="BE22" s="58">
        <v>100</v>
      </c>
      <c r="BF22" s="62">
        <v>100</v>
      </c>
      <c r="BG22" s="115">
        <v>100</v>
      </c>
      <c r="BH22" s="62">
        <v>100</v>
      </c>
      <c r="BI22" s="54">
        <v>100</v>
      </c>
      <c r="BJ22" s="56">
        <v>0</v>
      </c>
      <c r="BK22" s="62">
        <v>100</v>
      </c>
      <c r="BL22" s="62">
        <v>100</v>
      </c>
      <c r="BM22" s="63">
        <v>75</v>
      </c>
      <c r="BN22" s="63">
        <v>71</v>
      </c>
      <c r="BO22" s="63">
        <v>41</v>
      </c>
      <c r="BP22" s="64">
        <v>100</v>
      </c>
      <c r="BQ22" s="64">
        <v>59</v>
      </c>
      <c r="BR22" s="63">
        <v>71</v>
      </c>
      <c r="BS22" s="63">
        <v>71</v>
      </c>
      <c r="BT22" s="63">
        <v>78</v>
      </c>
      <c r="BU22" s="63">
        <v>100</v>
      </c>
      <c r="BV22" s="63">
        <v>100</v>
      </c>
      <c r="BW22" s="63">
        <v>80</v>
      </c>
      <c r="BX22" s="64">
        <v>100</v>
      </c>
      <c r="BY22" s="64">
        <v>100</v>
      </c>
      <c r="BZ22" s="63">
        <v>100</v>
      </c>
      <c r="CA22" s="63">
        <v>70</v>
      </c>
      <c r="CB22" s="65">
        <v>70</v>
      </c>
      <c r="CC22" s="66">
        <f>(SUM(B22:CB22)-SUM(SMALL(B22:CB22,{1,2,3,4,5,6,7,8,9,10,11})))/67</f>
        <v>90.955223880597018</v>
      </c>
      <c r="CD22" s="67">
        <v>0</v>
      </c>
      <c r="CE22" s="103">
        <v>80</v>
      </c>
      <c r="CF22" s="69">
        <v>70</v>
      </c>
      <c r="CG22" s="69">
        <v>87</v>
      </c>
      <c r="CH22" s="69">
        <v>87</v>
      </c>
      <c r="CI22" s="69">
        <v>87</v>
      </c>
      <c r="CJ22" s="69">
        <v>80</v>
      </c>
      <c r="CK22" s="69">
        <v>40</v>
      </c>
      <c r="CL22" s="69">
        <v>84</v>
      </c>
      <c r="CM22" s="66">
        <f>AVERAGE(LARGE(CD22:CL22,{1,2,3,4,5,6,7}))</f>
        <v>82.142857142857139</v>
      </c>
      <c r="CN22" s="103">
        <v>75</v>
      </c>
      <c r="CO22" s="68">
        <v>50</v>
      </c>
      <c r="CP22" s="68">
        <v>65</v>
      </c>
      <c r="CQ22" s="88">
        <v>80</v>
      </c>
      <c r="CR22" s="69">
        <v>75</v>
      </c>
      <c r="CS22" s="92">
        <f>AVERAGE(CN22:CR22)</f>
        <v>69</v>
      </c>
      <c r="CT22" s="72">
        <f>AVERAGE(LARGE(CN22:CR22,{1,2,3,4}))</f>
        <v>73.75</v>
      </c>
      <c r="CU22" s="71">
        <v>100</v>
      </c>
      <c r="CV22" s="71">
        <v>100</v>
      </c>
      <c r="CW22" s="71">
        <f>AVERAGE(CU22:CV22)</f>
        <v>100</v>
      </c>
      <c r="CX22" s="73">
        <v>76</v>
      </c>
      <c r="CY22" s="67">
        <f>DB22</f>
        <v>83.333333333333343</v>
      </c>
      <c r="CZ22" s="60">
        <v>97</v>
      </c>
      <c r="DA22" s="71">
        <f>AVERAGE(CX22:CZ22)</f>
        <v>85.444444444444457</v>
      </c>
      <c r="DB22" s="74">
        <f>(46+4)/0.6</f>
        <v>83.333333333333343</v>
      </c>
      <c r="DC22" s="75">
        <f>0.2*CC22+0.2*CM22+0.2*CS22+0.05*CW22+0.25*DA22+0.1*DB22</f>
        <v>83.114060649135268</v>
      </c>
      <c r="DD22" s="51" t="s">
        <v>111</v>
      </c>
    </row>
    <row r="23" spans="1:108" x14ac:dyDescent="0.25">
      <c r="A23" s="52" t="s">
        <v>133</v>
      </c>
      <c r="B23" s="114">
        <v>100</v>
      </c>
      <c r="C23" s="115" t="s">
        <v>110</v>
      </c>
      <c r="D23" s="115">
        <v>100</v>
      </c>
      <c r="E23" s="115">
        <v>100</v>
      </c>
      <c r="F23" s="115">
        <v>100</v>
      </c>
      <c r="G23" s="115">
        <v>100</v>
      </c>
      <c r="H23" s="115">
        <v>100</v>
      </c>
      <c r="I23" s="115">
        <v>100</v>
      </c>
      <c r="J23" s="62">
        <v>100</v>
      </c>
      <c r="K23" s="62">
        <v>100</v>
      </c>
      <c r="L23" s="62">
        <v>100</v>
      </c>
      <c r="M23" s="62">
        <v>100</v>
      </c>
      <c r="N23" s="58">
        <v>10</v>
      </c>
      <c r="O23" s="59">
        <v>83</v>
      </c>
      <c r="P23" s="59">
        <v>100</v>
      </c>
      <c r="Q23" s="59">
        <v>96</v>
      </c>
      <c r="R23" s="59">
        <v>91</v>
      </c>
      <c r="S23" s="59">
        <v>100</v>
      </c>
      <c r="T23" s="59">
        <v>100</v>
      </c>
      <c r="U23" s="59">
        <v>100</v>
      </c>
      <c r="V23" s="59">
        <v>100</v>
      </c>
      <c r="W23" s="59">
        <v>100</v>
      </c>
      <c r="X23" s="59">
        <v>100</v>
      </c>
      <c r="Y23" s="59">
        <v>100</v>
      </c>
      <c r="Z23" s="59">
        <v>100</v>
      </c>
      <c r="AA23" s="59">
        <v>88</v>
      </c>
      <c r="AB23" s="59">
        <v>100</v>
      </c>
      <c r="AC23" s="59">
        <v>100</v>
      </c>
      <c r="AD23" s="59">
        <v>100</v>
      </c>
      <c r="AE23" s="59">
        <v>100</v>
      </c>
      <c r="AF23" s="59">
        <v>100</v>
      </c>
      <c r="AG23" s="59">
        <v>100</v>
      </c>
      <c r="AH23" s="59">
        <v>100</v>
      </c>
      <c r="AI23" s="59">
        <v>100</v>
      </c>
      <c r="AJ23" s="59">
        <v>85</v>
      </c>
      <c r="AK23" s="59">
        <v>100</v>
      </c>
      <c r="AL23" s="58">
        <v>10</v>
      </c>
      <c r="AM23" s="59">
        <v>100</v>
      </c>
      <c r="AN23" s="62">
        <v>100</v>
      </c>
      <c r="AO23" s="62">
        <v>100</v>
      </c>
      <c r="AP23" s="68">
        <v>100</v>
      </c>
      <c r="AQ23" s="59">
        <v>88</v>
      </c>
      <c r="AR23" s="56">
        <v>0</v>
      </c>
      <c r="AS23" s="59">
        <v>100</v>
      </c>
      <c r="AT23" s="59">
        <v>100</v>
      </c>
      <c r="AU23" s="59">
        <v>100</v>
      </c>
      <c r="AV23" s="59">
        <v>100</v>
      </c>
      <c r="AW23" s="59">
        <v>90</v>
      </c>
      <c r="AX23" s="59">
        <v>100</v>
      </c>
      <c r="AY23" s="59">
        <v>100</v>
      </c>
      <c r="AZ23" s="59">
        <v>100</v>
      </c>
      <c r="BA23" s="59">
        <v>100</v>
      </c>
      <c r="BB23" s="59">
        <v>100</v>
      </c>
      <c r="BC23" s="59">
        <v>100</v>
      </c>
      <c r="BD23" s="58">
        <v>100</v>
      </c>
      <c r="BE23" s="58">
        <v>100</v>
      </c>
      <c r="BF23" s="62">
        <v>100</v>
      </c>
      <c r="BG23" s="56">
        <v>0</v>
      </c>
      <c r="BH23" s="62">
        <v>100</v>
      </c>
      <c r="BI23" s="57">
        <v>100</v>
      </c>
      <c r="BJ23" s="62">
        <v>100</v>
      </c>
      <c r="BK23" s="62">
        <v>100</v>
      </c>
      <c r="BL23" s="62">
        <v>100</v>
      </c>
      <c r="BM23" s="63">
        <v>100</v>
      </c>
      <c r="BN23" s="63">
        <v>86</v>
      </c>
      <c r="BO23" s="63">
        <v>61</v>
      </c>
      <c r="BP23" s="64"/>
      <c r="BQ23" s="64"/>
      <c r="BR23" s="63">
        <v>86</v>
      </c>
      <c r="BS23" s="63">
        <v>86</v>
      </c>
      <c r="BT23" s="63">
        <v>78</v>
      </c>
      <c r="BU23" s="63">
        <v>100</v>
      </c>
      <c r="BV23" s="63">
        <v>100</v>
      </c>
      <c r="BW23" s="63">
        <v>100</v>
      </c>
      <c r="BX23" s="64"/>
      <c r="BY23" s="64"/>
      <c r="BZ23" s="63">
        <v>100</v>
      </c>
      <c r="CA23" s="63">
        <v>100</v>
      </c>
      <c r="CB23" s="65">
        <v>100</v>
      </c>
      <c r="CC23" s="66">
        <f>(SUM(B23:CB23)-SUM(SMALL(B23:CB23,{1,2,3,4,5,6,7,8,9,10})))/64</f>
        <v>99.046875</v>
      </c>
      <c r="CD23" s="103">
        <v>100</v>
      </c>
      <c r="CE23" s="103">
        <v>87</v>
      </c>
      <c r="CF23" s="69">
        <v>95</v>
      </c>
      <c r="CG23" s="69">
        <v>100</v>
      </c>
      <c r="CH23" s="69">
        <v>100</v>
      </c>
      <c r="CI23" s="111">
        <v>0</v>
      </c>
      <c r="CJ23" s="69">
        <v>80</v>
      </c>
      <c r="CK23" s="69">
        <v>100</v>
      </c>
      <c r="CL23" s="69">
        <v>92</v>
      </c>
      <c r="CM23" s="66">
        <f>AVERAGE(LARGE(CD23:CL23,{1,2,3,4,5,6,7}))</f>
        <v>96.285714285714292</v>
      </c>
      <c r="CN23" s="103">
        <v>90</v>
      </c>
      <c r="CO23" s="68">
        <v>90</v>
      </c>
      <c r="CP23" s="68">
        <v>95</v>
      </c>
      <c r="CQ23" s="68">
        <v>105</v>
      </c>
      <c r="CR23" s="69">
        <v>97.5</v>
      </c>
      <c r="CS23" s="92">
        <f>AVERAGE(CN23:CR23)</f>
        <v>95.5</v>
      </c>
      <c r="CT23" s="72">
        <f>AVERAGE(LARGE(CN23:CR23,{1,2,3,4}))</f>
        <v>96.875</v>
      </c>
      <c r="CU23" s="71">
        <v>100</v>
      </c>
      <c r="CV23" s="71">
        <v>100</v>
      </c>
      <c r="CW23" s="71">
        <f>AVERAGE(CU23:CV23)</f>
        <v>100</v>
      </c>
      <c r="CX23" s="116">
        <f>DB23</f>
        <v>96.666666666666671</v>
      </c>
      <c r="CY23" s="103">
        <v>102</v>
      </c>
      <c r="CZ23" s="60">
        <v>104</v>
      </c>
      <c r="DA23" s="71">
        <f>AVERAGE(CX23:CZ23)</f>
        <v>100.8888888888889</v>
      </c>
      <c r="DB23" s="74">
        <f>(54+4)/0.6</f>
        <v>96.666666666666671</v>
      </c>
      <c r="DC23" s="75">
        <f>0.2*CC23+0.2*CM23+0.2*CS23+0.05*CW23+0.25*DA23+0.1*DB23</f>
        <v>98.055406746031764</v>
      </c>
      <c r="DD23" s="51" t="s">
        <v>113</v>
      </c>
    </row>
    <row r="24" spans="1:108" x14ac:dyDescent="0.25">
      <c r="A24" s="76" t="s">
        <v>114</v>
      </c>
      <c r="B24" s="77">
        <v>100</v>
      </c>
      <c r="C24" s="78" t="s">
        <v>110</v>
      </c>
      <c r="D24" s="79">
        <v>0</v>
      </c>
      <c r="E24" s="78">
        <v>100</v>
      </c>
      <c r="F24" s="78">
        <v>100</v>
      </c>
      <c r="G24" s="78">
        <v>100</v>
      </c>
      <c r="H24" s="78">
        <v>100</v>
      </c>
      <c r="I24" s="78">
        <v>100</v>
      </c>
      <c r="J24" s="78">
        <v>100</v>
      </c>
      <c r="K24" s="80">
        <v>100</v>
      </c>
      <c r="L24" s="98">
        <v>0</v>
      </c>
      <c r="M24" s="78">
        <v>100</v>
      </c>
      <c r="N24" s="81">
        <v>100</v>
      </c>
      <c r="O24" s="82">
        <v>78</v>
      </c>
      <c r="P24" s="82">
        <v>100</v>
      </c>
      <c r="Q24" s="82">
        <v>100</v>
      </c>
      <c r="R24" s="82">
        <v>79</v>
      </c>
      <c r="S24" s="82">
        <v>96</v>
      </c>
      <c r="T24" s="130">
        <v>100</v>
      </c>
      <c r="U24" s="130">
        <v>100</v>
      </c>
      <c r="V24" s="82">
        <v>100</v>
      </c>
      <c r="W24" s="82">
        <v>78</v>
      </c>
      <c r="X24" s="82">
        <v>86</v>
      </c>
      <c r="Y24" s="82">
        <v>100</v>
      </c>
      <c r="Z24" s="82">
        <v>71</v>
      </c>
      <c r="AA24" s="82">
        <v>72</v>
      </c>
      <c r="AB24" s="82">
        <v>100</v>
      </c>
      <c r="AC24" s="82">
        <v>100</v>
      </c>
      <c r="AD24" s="82">
        <v>100</v>
      </c>
      <c r="AE24" s="82">
        <v>95</v>
      </c>
      <c r="AF24" s="82">
        <v>100</v>
      </c>
      <c r="AG24" s="82">
        <v>80</v>
      </c>
      <c r="AH24" s="82">
        <v>90</v>
      </c>
      <c r="AI24" s="82">
        <v>85</v>
      </c>
      <c r="AJ24" s="82">
        <v>85</v>
      </c>
      <c r="AK24" s="82">
        <v>100</v>
      </c>
      <c r="AL24" s="81">
        <v>100</v>
      </c>
      <c r="AM24" s="82">
        <v>100</v>
      </c>
      <c r="AN24" s="83">
        <v>100</v>
      </c>
      <c r="AO24" s="80">
        <v>100</v>
      </c>
      <c r="AP24" s="79">
        <v>0</v>
      </c>
      <c r="AQ24" s="82">
        <v>88</v>
      </c>
      <c r="AR24" s="130">
        <v>86</v>
      </c>
      <c r="AS24" s="82">
        <v>100</v>
      </c>
      <c r="AT24" s="82">
        <v>90</v>
      </c>
      <c r="AU24" s="82">
        <v>100</v>
      </c>
      <c r="AV24" s="82">
        <v>100</v>
      </c>
      <c r="AW24" s="82">
        <v>70</v>
      </c>
      <c r="AX24" s="82">
        <v>100</v>
      </c>
      <c r="AY24" s="82">
        <v>90</v>
      </c>
      <c r="AZ24" s="82">
        <v>100</v>
      </c>
      <c r="BA24" s="82">
        <v>100</v>
      </c>
      <c r="BB24" s="82">
        <v>100</v>
      </c>
      <c r="BC24" s="82">
        <v>100</v>
      </c>
      <c r="BD24" s="81">
        <v>100</v>
      </c>
      <c r="BE24" s="81">
        <v>100</v>
      </c>
      <c r="BF24" s="80">
        <v>100</v>
      </c>
      <c r="BG24" s="80">
        <v>100</v>
      </c>
      <c r="BH24" s="80">
        <v>100</v>
      </c>
      <c r="BI24" s="78">
        <v>100</v>
      </c>
      <c r="BJ24" s="78">
        <v>0</v>
      </c>
      <c r="BK24" s="80">
        <v>100</v>
      </c>
      <c r="BL24" s="80">
        <v>100</v>
      </c>
      <c r="BM24" s="84">
        <v>100</v>
      </c>
      <c r="BN24" s="84">
        <v>100</v>
      </c>
      <c r="BO24" s="84">
        <v>81</v>
      </c>
      <c r="BP24" s="64">
        <v>78</v>
      </c>
      <c r="BQ24" s="64">
        <v>68</v>
      </c>
      <c r="BR24" s="84">
        <v>100</v>
      </c>
      <c r="BS24" s="84">
        <v>86</v>
      </c>
      <c r="BT24" s="84">
        <v>100</v>
      </c>
      <c r="BU24" s="84">
        <v>100</v>
      </c>
      <c r="BV24" s="84">
        <v>100</v>
      </c>
      <c r="BW24" s="84">
        <v>80</v>
      </c>
      <c r="BX24" s="64">
        <v>30</v>
      </c>
      <c r="BY24" s="64"/>
      <c r="BZ24" s="84">
        <v>100</v>
      </c>
      <c r="CA24" s="84">
        <v>70</v>
      </c>
      <c r="CB24" s="85">
        <v>100</v>
      </c>
      <c r="CC24" s="86">
        <f>(SUM(B24:CB24)-SUM(SMALL(B24:CB24,{1,2,3,4,5,6,7,8,9,10,11})))/67</f>
        <v>94.820895522388057</v>
      </c>
      <c r="CD24" s="87">
        <v>87</v>
      </c>
      <c r="CE24" s="87">
        <v>80</v>
      </c>
      <c r="CF24" s="90">
        <v>95</v>
      </c>
      <c r="CG24" s="90">
        <v>100</v>
      </c>
      <c r="CH24" s="90">
        <v>87</v>
      </c>
      <c r="CI24" s="90">
        <v>80</v>
      </c>
      <c r="CJ24" s="90">
        <v>55</v>
      </c>
      <c r="CK24" s="102">
        <v>40</v>
      </c>
      <c r="CL24" s="90">
        <v>84</v>
      </c>
      <c r="CM24" s="86">
        <f>AVERAGE(LARGE(CD24:CL24,{1,2,3,4,5,6,7}))</f>
        <v>87.571428571428569</v>
      </c>
      <c r="CN24" s="87">
        <v>85</v>
      </c>
      <c r="CO24" s="88">
        <v>50</v>
      </c>
      <c r="CP24" s="88">
        <v>65</v>
      </c>
      <c r="CQ24" s="88">
        <v>70</v>
      </c>
      <c r="CR24" s="91">
        <v>0</v>
      </c>
      <c r="CS24" s="92">
        <f>AVERAGE(CN24:CR24)</f>
        <v>54</v>
      </c>
      <c r="CT24" s="93">
        <f>AVERAGE(LARGE(CN24:CR24,{1,2,3,4}))</f>
        <v>67.5</v>
      </c>
      <c r="CU24" s="92">
        <v>100</v>
      </c>
      <c r="CV24" s="92">
        <v>100</v>
      </c>
      <c r="CW24" s="92">
        <f>AVERAGE(CU24:CV24)</f>
        <v>100</v>
      </c>
      <c r="CX24" s="94">
        <f>70+5</f>
        <v>75</v>
      </c>
      <c r="CY24" s="87">
        <v>70</v>
      </c>
      <c r="CZ24" s="95">
        <f>DB24</f>
        <v>70</v>
      </c>
      <c r="DA24" s="92">
        <f>AVERAGE(CX24:CZ24)</f>
        <v>71.666666666666671</v>
      </c>
      <c r="DB24" s="96">
        <f>(37+5)/0.6</f>
        <v>70</v>
      </c>
      <c r="DC24" s="75">
        <f>0.2*CC24+0.2*CM24+0.2*CS24+0.05*CW24+0.25*DA24+0.1*DB24</f>
        <v>77.195131485429997</v>
      </c>
      <c r="DD24" s="97" t="s">
        <v>115</v>
      </c>
    </row>
    <row r="25" spans="1:108" x14ac:dyDescent="0.25">
      <c r="A25" s="52" t="s">
        <v>134</v>
      </c>
      <c r="B25" s="114">
        <v>100</v>
      </c>
      <c r="C25" s="115" t="s">
        <v>110</v>
      </c>
      <c r="D25" s="115">
        <v>100</v>
      </c>
      <c r="E25" s="115">
        <v>100</v>
      </c>
      <c r="F25" s="115">
        <v>100</v>
      </c>
      <c r="G25" s="55">
        <v>0</v>
      </c>
      <c r="H25" s="115">
        <v>100</v>
      </c>
      <c r="I25" s="115">
        <v>100</v>
      </c>
      <c r="J25" s="62">
        <v>100</v>
      </c>
      <c r="K25" s="62">
        <v>100</v>
      </c>
      <c r="L25" s="62">
        <v>100</v>
      </c>
      <c r="M25" s="115">
        <v>100</v>
      </c>
      <c r="N25" s="58">
        <v>100</v>
      </c>
      <c r="O25" s="59">
        <v>100</v>
      </c>
      <c r="P25" s="59">
        <v>100</v>
      </c>
      <c r="Q25" s="59">
        <v>100</v>
      </c>
      <c r="R25" s="129">
        <v>99</v>
      </c>
      <c r="S25" s="59">
        <v>100</v>
      </c>
      <c r="T25" s="59">
        <v>100</v>
      </c>
      <c r="U25" s="59">
        <v>75</v>
      </c>
      <c r="V25" s="59">
        <v>100</v>
      </c>
      <c r="W25" s="59">
        <v>100</v>
      </c>
      <c r="X25" s="59">
        <v>100</v>
      </c>
      <c r="Y25" s="59">
        <v>100</v>
      </c>
      <c r="Z25" s="59">
        <v>86</v>
      </c>
      <c r="AA25" s="59">
        <v>95</v>
      </c>
      <c r="AB25" s="59">
        <v>100</v>
      </c>
      <c r="AC25" s="59">
        <v>100</v>
      </c>
      <c r="AD25" s="59">
        <v>100</v>
      </c>
      <c r="AE25" s="59">
        <v>100</v>
      </c>
      <c r="AF25" s="59">
        <v>100</v>
      </c>
      <c r="AG25" s="59">
        <v>100</v>
      </c>
      <c r="AH25" s="59">
        <v>100</v>
      </c>
      <c r="AI25" s="59">
        <v>100</v>
      </c>
      <c r="AJ25" s="59">
        <v>100</v>
      </c>
      <c r="AK25" s="59">
        <v>100</v>
      </c>
      <c r="AL25" s="58">
        <v>100</v>
      </c>
      <c r="AM25" s="129">
        <v>100</v>
      </c>
      <c r="AN25" s="115">
        <v>100</v>
      </c>
      <c r="AO25" s="62">
        <v>100</v>
      </c>
      <c r="AP25" s="68">
        <v>100</v>
      </c>
      <c r="AQ25" s="59">
        <v>100</v>
      </c>
      <c r="AR25" s="59">
        <v>100</v>
      </c>
      <c r="AS25" s="129">
        <v>100</v>
      </c>
      <c r="AT25" s="129">
        <v>100</v>
      </c>
      <c r="AU25" s="59">
        <v>100</v>
      </c>
      <c r="AV25" s="59">
        <v>100</v>
      </c>
      <c r="AW25" s="59">
        <v>90</v>
      </c>
      <c r="AX25" s="59">
        <v>100</v>
      </c>
      <c r="AY25" s="59">
        <v>100</v>
      </c>
      <c r="AZ25" s="59">
        <v>100</v>
      </c>
      <c r="BA25" s="59">
        <v>100</v>
      </c>
      <c r="BB25" s="59">
        <v>100</v>
      </c>
      <c r="BC25" s="59">
        <v>100</v>
      </c>
      <c r="BD25" s="128">
        <v>100</v>
      </c>
      <c r="BE25" s="128">
        <v>100</v>
      </c>
      <c r="BF25" s="62">
        <v>100</v>
      </c>
      <c r="BG25" s="115">
        <v>100</v>
      </c>
      <c r="BH25" s="62">
        <v>100</v>
      </c>
      <c r="BI25" s="62">
        <v>100</v>
      </c>
      <c r="BJ25" s="62">
        <v>100</v>
      </c>
      <c r="BK25" s="62">
        <v>100</v>
      </c>
      <c r="BL25" s="62">
        <v>100</v>
      </c>
      <c r="BM25" s="63">
        <v>100</v>
      </c>
      <c r="BN25" s="63">
        <v>100</v>
      </c>
      <c r="BO25" s="63">
        <v>93</v>
      </c>
      <c r="BP25" s="64">
        <v>89</v>
      </c>
      <c r="BQ25" s="64">
        <v>100</v>
      </c>
      <c r="BR25" s="63">
        <v>100</v>
      </c>
      <c r="BS25" s="63">
        <v>86</v>
      </c>
      <c r="BT25" s="63">
        <v>89</v>
      </c>
      <c r="BU25" s="63">
        <v>100</v>
      </c>
      <c r="BV25" s="63">
        <v>100</v>
      </c>
      <c r="BW25" s="63">
        <v>100</v>
      </c>
      <c r="BX25" s="64">
        <v>100</v>
      </c>
      <c r="BY25" s="64">
        <v>100</v>
      </c>
      <c r="BZ25" s="63">
        <v>100</v>
      </c>
      <c r="CA25" s="63">
        <v>100</v>
      </c>
      <c r="CB25" s="65">
        <v>100</v>
      </c>
      <c r="CC25" s="66">
        <f>(SUM(B25:CB25)-SUM(SMALL(B25:CB25,{1,2,3,4,5,6,7,8,9,10})))/68</f>
        <v>100</v>
      </c>
      <c r="CD25" s="103">
        <v>97</v>
      </c>
      <c r="CE25" s="103">
        <v>87</v>
      </c>
      <c r="CF25" s="69">
        <v>90</v>
      </c>
      <c r="CG25" s="69">
        <v>100</v>
      </c>
      <c r="CH25" s="69">
        <v>87</v>
      </c>
      <c r="CI25" s="69">
        <v>100</v>
      </c>
      <c r="CJ25" s="69">
        <v>100</v>
      </c>
      <c r="CK25" s="69">
        <v>95</v>
      </c>
      <c r="CL25" s="111">
        <v>84</v>
      </c>
      <c r="CM25" s="66">
        <f>AVERAGE(LARGE(CD25:CL25,{1,2,3,4,5,6,7}))</f>
        <v>95.571428571428569</v>
      </c>
      <c r="CN25" s="103">
        <v>85</v>
      </c>
      <c r="CO25" s="68">
        <v>42.5</v>
      </c>
      <c r="CP25" s="68">
        <v>100</v>
      </c>
      <c r="CQ25" s="68">
        <v>100</v>
      </c>
      <c r="CR25" s="69">
        <v>90</v>
      </c>
      <c r="CS25" s="92">
        <f>AVERAGE(CN25:CR25)</f>
        <v>83.5</v>
      </c>
      <c r="CT25" s="72">
        <f>AVERAGE(LARGE(CN25:CR25,{1,2,3,4}))</f>
        <v>93.75</v>
      </c>
      <c r="CU25" s="71">
        <v>100</v>
      </c>
      <c r="CV25" s="71">
        <v>100</v>
      </c>
      <c r="CW25" s="71">
        <f>AVERAGE(CU25:CV25)</f>
        <v>100</v>
      </c>
      <c r="CX25" s="73">
        <v>105</v>
      </c>
      <c r="CY25" s="67">
        <f>DB25</f>
        <v>100</v>
      </c>
      <c r="CZ25" s="60">
        <v>109</v>
      </c>
      <c r="DA25" s="71">
        <f>AVERAGE(CX25:CZ25)</f>
        <v>104.66666666666667</v>
      </c>
      <c r="DB25" s="74">
        <f>(55+5)/60*100</f>
        <v>100</v>
      </c>
      <c r="DC25" s="75">
        <f>0.2*CC25+0.2*CM25+0.2*CS25+0.05*CW25+0.25*DA25+0.1*DB25</f>
        <v>96.980952380952388</v>
      </c>
      <c r="DD25" s="51" t="s">
        <v>113</v>
      </c>
    </row>
    <row r="26" spans="1:108" x14ac:dyDescent="0.25">
      <c r="A26" s="52" t="s">
        <v>129</v>
      </c>
      <c r="B26" s="53">
        <v>100</v>
      </c>
      <c r="C26" s="54" t="s">
        <v>110</v>
      </c>
      <c r="D26" s="54">
        <v>100</v>
      </c>
      <c r="E26" s="54">
        <v>100</v>
      </c>
      <c r="F26" s="54">
        <v>100</v>
      </c>
      <c r="G26" s="54">
        <v>100</v>
      </c>
      <c r="H26" s="54">
        <v>100</v>
      </c>
      <c r="I26" s="54">
        <v>100</v>
      </c>
      <c r="J26" s="57">
        <v>100</v>
      </c>
      <c r="K26" s="57">
        <v>100</v>
      </c>
      <c r="L26" s="56">
        <v>0</v>
      </c>
      <c r="M26" s="54">
        <v>100</v>
      </c>
      <c r="N26" s="128">
        <v>100</v>
      </c>
      <c r="O26" s="59">
        <v>100</v>
      </c>
      <c r="P26" s="59">
        <v>100</v>
      </c>
      <c r="Q26" s="59">
        <v>100</v>
      </c>
      <c r="R26" s="59">
        <v>98</v>
      </c>
      <c r="S26" s="59">
        <v>100</v>
      </c>
      <c r="T26" s="59">
        <v>100</v>
      </c>
      <c r="U26" s="59">
        <v>95</v>
      </c>
      <c r="V26" s="59">
        <v>100</v>
      </c>
      <c r="W26" s="59">
        <v>100</v>
      </c>
      <c r="X26" s="129">
        <v>100</v>
      </c>
      <c r="Y26" s="129">
        <v>100</v>
      </c>
      <c r="Z26" s="59">
        <v>100</v>
      </c>
      <c r="AA26" s="129">
        <v>90</v>
      </c>
      <c r="AB26" s="59">
        <v>100</v>
      </c>
      <c r="AC26" s="59">
        <v>100</v>
      </c>
      <c r="AD26" s="59">
        <v>100</v>
      </c>
      <c r="AE26" s="59">
        <v>100</v>
      </c>
      <c r="AF26" s="59">
        <v>100</v>
      </c>
      <c r="AG26" s="59">
        <v>100</v>
      </c>
      <c r="AH26" s="59">
        <v>100</v>
      </c>
      <c r="AI26" s="59">
        <v>90</v>
      </c>
      <c r="AJ26" s="59">
        <v>100</v>
      </c>
      <c r="AK26" s="59">
        <v>100</v>
      </c>
      <c r="AL26" s="128">
        <v>100</v>
      </c>
      <c r="AM26" s="129">
        <v>100</v>
      </c>
      <c r="AN26" s="60">
        <v>100</v>
      </c>
      <c r="AO26" s="131">
        <v>100</v>
      </c>
      <c r="AP26" s="60">
        <v>100</v>
      </c>
      <c r="AQ26" s="129">
        <v>100</v>
      </c>
      <c r="AR26" s="129">
        <v>100</v>
      </c>
      <c r="AS26" s="59">
        <v>100</v>
      </c>
      <c r="AT26" s="59">
        <v>100</v>
      </c>
      <c r="AU26" s="59">
        <v>100</v>
      </c>
      <c r="AV26" s="59">
        <v>100</v>
      </c>
      <c r="AW26" s="59">
        <v>100</v>
      </c>
      <c r="AX26" s="59">
        <v>100</v>
      </c>
      <c r="AY26" s="59">
        <v>100</v>
      </c>
      <c r="AZ26" s="59">
        <v>100</v>
      </c>
      <c r="BA26" s="59">
        <v>100</v>
      </c>
      <c r="BB26" s="59">
        <v>100</v>
      </c>
      <c r="BC26" s="59">
        <v>100</v>
      </c>
      <c r="BD26" s="58">
        <v>100</v>
      </c>
      <c r="BE26" s="58">
        <v>100</v>
      </c>
      <c r="BF26" s="56">
        <v>0</v>
      </c>
      <c r="BG26" s="57">
        <v>100</v>
      </c>
      <c r="BH26" s="57">
        <v>100</v>
      </c>
      <c r="BI26" s="56">
        <v>0</v>
      </c>
      <c r="BJ26" s="57">
        <v>100</v>
      </c>
      <c r="BK26" s="57">
        <v>100</v>
      </c>
      <c r="BL26" s="57">
        <v>100</v>
      </c>
      <c r="BM26" s="63">
        <v>95</v>
      </c>
      <c r="BN26" s="63">
        <v>100</v>
      </c>
      <c r="BO26" s="63">
        <v>100</v>
      </c>
      <c r="BP26" s="64">
        <v>89</v>
      </c>
      <c r="BQ26" s="64"/>
      <c r="BR26" s="63">
        <v>86</v>
      </c>
      <c r="BS26" s="63">
        <v>100</v>
      </c>
      <c r="BT26" s="63">
        <v>100</v>
      </c>
      <c r="BU26" s="63">
        <v>100</v>
      </c>
      <c r="BV26" s="63">
        <v>100</v>
      </c>
      <c r="BW26" s="63">
        <v>100</v>
      </c>
      <c r="BX26" s="64">
        <v>100</v>
      </c>
      <c r="BY26" s="64">
        <v>100</v>
      </c>
      <c r="BZ26" s="63">
        <v>100</v>
      </c>
      <c r="CA26" s="63">
        <v>100</v>
      </c>
      <c r="CB26" s="65">
        <v>100</v>
      </c>
      <c r="CC26" s="66">
        <f>(SUM(B26:CB26)-SUM(SMALL(B26:CB26,{1,2,3,4,5,6,7,8,9,10})))/67</f>
        <v>100</v>
      </c>
      <c r="CD26" s="103">
        <v>100</v>
      </c>
      <c r="CE26" s="103">
        <v>100</v>
      </c>
      <c r="CF26" s="69">
        <v>100</v>
      </c>
      <c r="CG26" s="111">
        <v>0</v>
      </c>
      <c r="CH26" s="69">
        <v>100</v>
      </c>
      <c r="CI26" s="69">
        <v>100</v>
      </c>
      <c r="CJ26" s="69">
        <v>0</v>
      </c>
      <c r="CK26" s="69">
        <v>80</v>
      </c>
      <c r="CL26" s="69">
        <v>92</v>
      </c>
      <c r="CM26" s="66">
        <f>AVERAGE(LARGE(CD26:CL26,{1,2,3,4,5,6,7}))</f>
        <v>96</v>
      </c>
      <c r="CN26" s="103">
        <v>95</v>
      </c>
      <c r="CO26" s="68">
        <v>100</v>
      </c>
      <c r="CP26" s="68">
        <v>90</v>
      </c>
      <c r="CQ26" s="68">
        <v>105</v>
      </c>
      <c r="CR26" s="69">
        <v>105</v>
      </c>
      <c r="CS26" s="92">
        <f>AVERAGE(CN26:CR26)</f>
        <v>99</v>
      </c>
      <c r="CT26" s="72">
        <f>AVERAGE(LARGE(CN26:CR26,{1,2,3,4}))</f>
        <v>101.25</v>
      </c>
      <c r="CU26" s="71">
        <v>100</v>
      </c>
      <c r="CV26" s="71">
        <v>100</v>
      </c>
      <c r="CW26" s="71">
        <f>AVERAGE(CU26:CV26)</f>
        <v>100</v>
      </c>
      <c r="CX26" s="73">
        <v>105</v>
      </c>
      <c r="CY26" s="103">
        <v>105</v>
      </c>
      <c r="CZ26" s="60">
        <v>111</v>
      </c>
      <c r="DA26" s="71">
        <f>AVERAGE(CX26:CZ26)</f>
        <v>107</v>
      </c>
      <c r="DB26" s="74">
        <f>(58+4)/0.6</f>
        <v>103.33333333333334</v>
      </c>
      <c r="DC26" s="75">
        <f>0.2*CC26+0.2*CM26+0.2*CS26+0.05*CW26+0.25*DA26+0.1*DB26</f>
        <v>101.08333333333334</v>
      </c>
      <c r="DD26" s="51" t="s">
        <v>113</v>
      </c>
    </row>
    <row r="27" spans="1:108" ht="15.75" thickBot="1" x14ac:dyDescent="0.3">
      <c r="A27" s="124" t="s">
        <v>118</v>
      </c>
      <c r="B27" s="78">
        <v>100</v>
      </c>
      <c r="C27" s="78" t="s">
        <v>110</v>
      </c>
      <c r="D27" s="78">
        <v>100</v>
      </c>
      <c r="E27" s="78">
        <v>100</v>
      </c>
      <c r="F27" s="118">
        <v>100</v>
      </c>
      <c r="G27" s="55">
        <v>0</v>
      </c>
      <c r="H27" s="118">
        <v>100</v>
      </c>
      <c r="I27" s="78">
        <v>100</v>
      </c>
      <c r="J27" s="78">
        <v>100</v>
      </c>
      <c r="K27" s="78">
        <v>100</v>
      </c>
      <c r="L27" s="80">
        <v>100</v>
      </c>
      <c r="M27" s="78">
        <v>100</v>
      </c>
      <c r="N27" s="127">
        <v>100</v>
      </c>
      <c r="O27" s="82">
        <v>75</v>
      </c>
      <c r="P27" s="82">
        <v>100</v>
      </c>
      <c r="Q27" s="82">
        <v>74</v>
      </c>
      <c r="R27" s="82">
        <v>55</v>
      </c>
      <c r="S27" s="82">
        <v>75</v>
      </c>
      <c r="T27" s="82">
        <v>67</v>
      </c>
      <c r="U27" s="82">
        <v>50</v>
      </c>
      <c r="V27" s="82">
        <v>67</v>
      </c>
      <c r="W27" s="82">
        <v>67</v>
      </c>
      <c r="X27" s="130">
        <v>86</v>
      </c>
      <c r="Y27" s="130">
        <v>50</v>
      </c>
      <c r="Z27" s="56">
        <v>0</v>
      </c>
      <c r="AA27" s="56">
        <v>0</v>
      </c>
      <c r="AB27" s="82">
        <v>72</v>
      </c>
      <c r="AC27" s="82">
        <v>85</v>
      </c>
      <c r="AD27" s="82">
        <v>43</v>
      </c>
      <c r="AE27" s="82">
        <v>88</v>
      </c>
      <c r="AF27" s="82">
        <v>83</v>
      </c>
      <c r="AG27" s="82">
        <v>53</v>
      </c>
      <c r="AH27" s="82">
        <v>90</v>
      </c>
      <c r="AI27" s="82">
        <v>20</v>
      </c>
      <c r="AJ27" s="82">
        <v>85</v>
      </c>
      <c r="AK27" s="82">
        <v>100</v>
      </c>
      <c r="AL27" s="127">
        <v>100</v>
      </c>
      <c r="AM27" s="82">
        <v>100</v>
      </c>
      <c r="AN27" s="83">
        <v>100</v>
      </c>
      <c r="AO27" s="83">
        <v>100</v>
      </c>
      <c r="AP27" s="132">
        <v>100</v>
      </c>
      <c r="AQ27" s="82">
        <v>75</v>
      </c>
      <c r="AR27" s="82">
        <v>71</v>
      </c>
      <c r="AS27" s="130">
        <v>100</v>
      </c>
      <c r="AT27" s="82">
        <v>70</v>
      </c>
      <c r="AU27" s="82">
        <v>75</v>
      </c>
      <c r="AV27" s="82">
        <v>75</v>
      </c>
      <c r="AW27" s="82">
        <v>45</v>
      </c>
      <c r="AX27" s="82">
        <v>100</v>
      </c>
      <c r="AY27" s="82">
        <v>90</v>
      </c>
      <c r="AZ27" s="82">
        <v>50</v>
      </c>
      <c r="BA27" s="82">
        <v>100</v>
      </c>
      <c r="BB27" s="82">
        <v>100</v>
      </c>
      <c r="BC27" s="82">
        <v>20</v>
      </c>
      <c r="BD27" s="81">
        <v>100</v>
      </c>
      <c r="BE27" s="81">
        <v>100</v>
      </c>
      <c r="BF27" s="80">
        <v>100</v>
      </c>
      <c r="BG27" s="80">
        <v>100</v>
      </c>
      <c r="BH27" s="80">
        <v>100</v>
      </c>
      <c r="BI27" s="80">
        <v>100</v>
      </c>
      <c r="BJ27" s="80">
        <v>100</v>
      </c>
      <c r="BK27" s="80">
        <v>100</v>
      </c>
      <c r="BL27" s="80">
        <v>100</v>
      </c>
      <c r="BM27" s="63">
        <v>45</v>
      </c>
      <c r="BN27" s="63">
        <v>43</v>
      </c>
      <c r="BO27" s="63">
        <v>55</v>
      </c>
      <c r="BP27" s="64"/>
      <c r="BQ27" s="64"/>
      <c r="BR27" s="63">
        <v>57</v>
      </c>
      <c r="BS27" s="63">
        <v>0</v>
      </c>
      <c r="BT27" s="63">
        <v>78</v>
      </c>
      <c r="BU27" s="63">
        <v>100</v>
      </c>
      <c r="BV27" s="63">
        <v>100</v>
      </c>
      <c r="BW27" s="63">
        <v>80</v>
      </c>
      <c r="BX27" s="64"/>
      <c r="BY27" s="64">
        <v>100</v>
      </c>
      <c r="BZ27" s="63">
        <v>0</v>
      </c>
      <c r="CA27" s="63">
        <v>70</v>
      </c>
      <c r="CB27" s="65">
        <v>50</v>
      </c>
      <c r="CC27" s="119">
        <f>(SUM(B27:CB27)-SUM(SMALL(B27:CB27,{1,2,3,4,5,6,7,8,9,10})))/65</f>
        <v>85.58461538461539</v>
      </c>
      <c r="CD27" s="87">
        <v>100</v>
      </c>
      <c r="CE27" s="87">
        <v>93</v>
      </c>
      <c r="CF27" s="90">
        <v>90</v>
      </c>
      <c r="CG27" s="88">
        <v>100</v>
      </c>
      <c r="CH27" s="90">
        <v>87</v>
      </c>
      <c r="CI27" s="90">
        <v>100</v>
      </c>
      <c r="CJ27" s="90">
        <v>100</v>
      </c>
      <c r="CK27" s="90">
        <v>75</v>
      </c>
      <c r="CL27" s="102">
        <v>64</v>
      </c>
      <c r="CM27" s="119">
        <f>AVERAGE(LARGE(CD27:CL27,{1,2,3,4,5,6,7}))</f>
        <v>95.714285714285708</v>
      </c>
      <c r="CN27" s="87">
        <v>100</v>
      </c>
      <c r="CO27" s="88">
        <v>70</v>
      </c>
      <c r="CP27" s="88">
        <v>90</v>
      </c>
      <c r="CQ27" s="88">
        <v>90</v>
      </c>
      <c r="CR27" s="90">
        <v>75</v>
      </c>
      <c r="CS27" s="92">
        <f>AVERAGE(CN27:CR27)</f>
        <v>85</v>
      </c>
      <c r="CT27" s="120">
        <f>AVERAGE(LARGE(CN27:CR27,{1,2,3,4}))</f>
        <v>88.75</v>
      </c>
      <c r="CU27" s="92">
        <v>100</v>
      </c>
      <c r="CV27" s="92">
        <v>100</v>
      </c>
      <c r="CW27" s="92">
        <f>AVERAGE(CU27:CV27)</f>
        <v>100</v>
      </c>
      <c r="CX27" s="100">
        <v>81</v>
      </c>
      <c r="CY27" s="87">
        <v>68</v>
      </c>
      <c r="CZ27" s="95">
        <f>DB27</f>
        <v>71.666666666666671</v>
      </c>
      <c r="DA27" s="92">
        <f>AVERAGE(CX27:CZ27)</f>
        <v>73.555555555555557</v>
      </c>
      <c r="DB27" s="121">
        <f>(38+5)/0.6</f>
        <v>71.666666666666671</v>
      </c>
      <c r="DC27" s="75">
        <f>0.2*CC27+0.2*CM27+0.2*CS27+0.05*CW27+0.25*DA27+0.1*DB27</f>
        <v>83.815335775335782</v>
      </c>
      <c r="DD27" s="97" t="s">
        <v>111</v>
      </c>
    </row>
  </sheetData>
  <sortState ref="A4:DD28">
    <sortCondition ref="A3"/>
  </sortState>
  <mergeCells count="5">
    <mergeCell ref="B1:CC1"/>
    <mergeCell ref="CD1:CM1"/>
    <mergeCell ref="CN1:CT1"/>
    <mergeCell ref="CU1:CW1"/>
    <mergeCell ref="CX1:D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2019-05-30T17:01:11Z</dcterms:created>
  <dcterms:modified xsi:type="dcterms:W3CDTF">2019-05-30T17:06:42Z</dcterms:modified>
</cp:coreProperties>
</file>